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Krycí list" sheetId="1" r:id="rId1"/>
    <sheet name="Rekapitulace" sheetId="2" r:id="rId2"/>
    <sheet name="Položky" sheetId="3" r:id="rId3"/>
    <sheet name="Materiál" sheetId="4" r:id="rId4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 localSheetId="3">'Materiál'!#REF!</definedName>
    <definedName name="Dodavka0">'Položky'!#REF!</definedName>
    <definedName name="HSV">'Rekapitulace'!$E$10</definedName>
    <definedName name="HSV0" localSheetId="3">'Materiál'!#REF!</definedName>
    <definedName name="HSV0">'Položky'!#REF!</definedName>
    <definedName name="HZS">'Rekapitulace'!$I$10</definedName>
    <definedName name="HZS0" localSheetId="3">'Materiál'!#REF!</definedName>
    <definedName name="HZS0">'Položky'!#REF!</definedName>
    <definedName name="JKSO">'Krycí list'!$G$2</definedName>
    <definedName name="MJ">'Krycí list'!$G$5</definedName>
    <definedName name="Mont">'Rekapitulace'!$H$10</definedName>
    <definedName name="Montaz0" localSheetId="3">'Materiál'!#REF!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3">'Materiál'!$1:$6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3">'Materiál'!$A$1:$G$39</definedName>
    <definedName name="_xlnm.Print_Area" localSheetId="2">'Položky'!$A$1:$G$126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'Rekapitulace'!$F$10</definedName>
    <definedName name="PSV0" localSheetId="3">'Materiál'!#REF!</definedName>
    <definedName name="PSV0">'Položky'!#REF!</definedName>
    <definedName name="SazbaDPH1">'Krycí list'!$C$30</definedName>
    <definedName name="SazbaDPH2">'Krycí list'!$C$32</definedName>
    <definedName name="SloupecCC" localSheetId="3">'Materiál'!$G$6</definedName>
    <definedName name="SloupecCC">'Položky'!$G$6</definedName>
    <definedName name="SloupecCisloPol" localSheetId="3">'Materiál'!$B$6</definedName>
    <definedName name="SloupecCisloPol">'Položky'!$B$6</definedName>
    <definedName name="SloupecJC" localSheetId="3">'Materiál'!$F$6</definedName>
    <definedName name="SloupecJC">'Položky'!$F$6</definedName>
    <definedName name="SloupecMJ" localSheetId="3">'Materiál'!$D$6</definedName>
    <definedName name="SloupecMJ">'Položky'!$D$6</definedName>
    <definedName name="SloupecMnozstvi" localSheetId="3">'Materiál'!$E$6</definedName>
    <definedName name="SloupecMnozstvi">'Položky'!$E$6</definedName>
    <definedName name="SloupecNazPol" localSheetId="3">'Materiál'!$C$6</definedName>
    <definedName name="SloupecNazPol">'Položky'!$C$6</definedName>
    <definedName name="SloupecPC" localSheetId="3">'Materiál'!$A$6</definedName>
    <definedName name="SloupecPC">'Položky'!$A$6</definedName>
    <definedName name="solver_lin" localSheetId="3" hidden="1">0</definedName>
    <definedName name="solver_lin" localSheetId="2" hidden="1">0</definedName>
    <definedName name="solver_num" localSheetId="3" hidden="1">0</definedName>
    <definedName name="solver_num" localSheetId="2" hidden="1">0</definedName>
    <definedName name="solver_opt" localSheetId="3" hidden="1">'Materiál'!#REF!</definedName>
    <definedName name="solver_opt" localSheetId="2" hidden="1">'Položky'!#REF!</definedName>
    <definedName name="solver_typ" localSheetId="3" hidden="1">1</definedName>
    <definedName name="solver_typ" localSheetId="2" hidden="1">1</definedName>
    <definedName name="solver_val" localSheetId="3" hidden="1">0</definedName>
    <definedName name="solver_val" localSheetId="2" hidden="1">0</definedName>
    <definedName name="Typ" localSheetId="3">'Materiál'!#REF!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<sst xmlns="http://schemas.openxmlformats.org/spreadsheetml/2006/main" count="466" uniqueCount="226">
  <si>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</si>
  <si>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</si>
  <si>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</si>
  <si>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</si>
  <si>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</si>
  <si>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</si>
  <si>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</si>
  <si>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</si>
  <si>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</si>
  <si>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</si>
  <si>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</si>
  <si>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</si>
  <si>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</si>
  <si>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</si>
  <si>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</si>
  <si>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</si>
  <si>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</si>
  <si>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</si>
  <si>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</si>
  <si>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</si>
  <si>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</si>
  <si>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</si>
  <si>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</si>
  <si>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</si>
  <si>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</si>
  <si>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</si>
  <si>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</si>
  <si>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</si>
  <si>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</si>
  <si>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</si>
  <si>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</si>
  <si>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</si>
  <si>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</si>
  <si>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</si>
  <si>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</si>
  <si>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</si>
  <si>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</si>
  <si>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</si>
  <si>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</si>
  <si>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</si>
  <si>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</si>
  <si>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</si>
  <si>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</si>
  <si>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</si>
  <si>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</si>
  <si>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</si>
  <si>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</si>
  <si>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</si>
  <si>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</si>
  <si>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</si>
  <si>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</si>
  <si>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</si>
  <si>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</si>
  <si>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</si>
  <si>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</si>
  <si>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</si>
  <si>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</si>
  <si>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</si>
  <si>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</si>
  <si>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</si>
  <si>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</si>
  <si>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</si>
  <si>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</si>
  <si>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</si>
  <si>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</si>
  <si>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</si>
  <si>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</si>
  <si>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</si>
  <si>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</si>
  <si>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</si>
  <si>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</si>
  <si>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</si>
  <si>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</si>
  <si>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</si>
  <si>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Elektroinstalace</t>
  </si>
  <si>
    <t>M21</t>
  </si>
  <si>
    <t>Elektromontáže</t>
  </si>
  <si>
    <t>743112313R00</t>
  </si>
  <si>
    <t xml:space="preserve">Trubka PVC 16 - 2316 </t>
  </si>
  <si>
    <t>m</t>
  </si>
  <si>
    <t>743112315R00</t>
  </si>
  <si>
    <t xml:space="preserve">Trubka PVC 23 - 2323 </t>
  </si>
  <si>
    <t>743112115R00</t>
  </si>
  <si>
    <t xml:space="preserve">Trubka monof. PH 23-1423/1 </t>
  </si>
  <si>
    <t>743412111R00</t>
  </si>
  <si>
    <t xml:space="preserve">Krabice přístr. 1901 </t>
  </si>
  <si>
    <t>kus</t>
  </si>
  <si>
    <t>743411111R00</t>
  </si>
  <si>
    <t xml:space="preserve">Krabice protah. KO 97 + víčko </t>
  </si>
  <si>
    <t>743411121R00</t>
  </si>
  <si>
    <t xml:space="preserve">Krabice protah. KO 125 + víčko </t>
  </si>
  <si>
    <t>743414111R00</t>
  </si>
  <si>
    <t xml:space="preserve">Krabice svork. 1903 + víčko </t>
  </si>
  <si>
    <t>743414321R00</t>
  </si>
  <si>
    <t xml:space="preserve">Krabice 811/5x4 </t>
  </si>
  <si>
    <t>743414414R00</t>
  </si>
  <si>
    <t xml:space="preserve">Svorkovnice hl. pospoj </t>
  </si>
  <si>
    <t>742311110R00</t>
  </si>
  <si>
    <t xml:space="preserve">Skříň přípojková SP 100 </t>
  </si>
  <si>
    <t>744733611R00</t>
  </si>
  <si>
    <t xml:space="preserve">Koaxil. kabel VCCKY 75-3.7 </t>
  </si>
  <si>
    <t>744733110R00</t>
  </si>
  <si>
    <t xml:space="preserve">Kabel SYKFY 2x2x0.5 </t>
  </si>
  <si>
    <t>744411220R00</t>
  </si>
  <si>
    <t xml:space="preserve">Kabel CYKY 2Ax1.5 </t>
  </si>
  <si>
    <t xml:space="preserve">Kabel CYKY 3Cx1.5 </t>
  </si>
  <si>
    <t>744411230R00</t>
  </si>
  <si>
    <t xml:space="preserve">Kabel CYKY 3Cx2.5 </t>
  </si>
  <si>
    <t>744411260R00</t>
  </si>
  <si>
    <t xml:space="preserve">Kabel CYKY 4Bx16 </t>
  </si>
  <si>
    <t xml:space="preserve">Kabel CYKY 5Cx1.5 </t>
  </si>
  <si>
    <t xml:space="preserve">Kabel CYKY 5Cx2.5 </t>
  </si>
  <si>
    <t>743622200R00</t>
  </si>
  <si>
    <t xml:space="preserve">Svorka na potr. ST 01 1/2" </t>
  </si>
  <si>
    <t>743619241R00</t>
  </si>
  <si>
    <t xml:space="preserve">Pospoj. vodičem Cu 4-16 pod om </t>
  </si>
  <si>
    <t>743622320R00</t>
  </si>
  <si>
    <t xml:space="preserve">Svorka NA </t>
  </si>
  <si>
    <t>953991111R00</t>
  </si>
  <si>
    <t xml:space="preserve">Hmoždinka 8mm cihla, stěna </t>
  </si>
  <si>
    <t>746212120R00</t>
  </si>
  <si>
    <t xml:space="preserve">Ukončení izol. vod. do 4mm </t>
  </si>
  <si>
    <t>746211160R00</t>
  </si>
  <si>
    <t xml:space="preserve">Ukončení izol. vod. do 16mm </t>
  </si>
  <si>
    <t>746421113R00</t>
  </si>
  <si>
    <t xml:space="preserve">Připojení motoru, čidel, vent. </t>
  </si>
  <si>
    <t>746413150R00</t>
  </si>
  <si>
    <t xml:space="preserve">Ukonč. kab. smr. zakl. do 3x4mm </t>
  </si>
  <si>
    <t>746413440R00</t>
  </si>
  <si>
    <t xml:space="preserve">Ukonč. kab. smr. zakl. do 4x16mm </t>
  </si>
  <si>
    <t>746413560R00</t>
  </si>
  <si>
    <t xml:space="preserve">Ukonč. kab. smr. zakl do 5x4mm </t>
  </si>
  <si>
    <t>746413570R00</t>
  </si>
  <si>
    <t xml:space="preserve">Ukonč. kab. smr. zakl. do 5x6mm </t>
  </si>
  <si>
    <t>742111100R00</t>
  </si>
  <si>
    <t xml:space="preserve">Montáž rozv. do 20kg </t>
  </si>
  <si>
    <t>742111200R00</t>
  </si>
  <si>
    <t xml:space="preserve">Montáž ocep. rozv. do 50 kg </t>
  </si>
  <si>
    <t>747112111R00</t>
  </si>
  <si>
    <t xml:space="preserve">Spínač 1 pol. </t>
  </si>
  <si>
    <t>747112115R00</t>
  </si>
  <si>
    <t xml:space="preserve">Spínač 1 pol. sign. </t>
  </si>
  <si>
    <t>747112221R00</t>
  </si>
  <si>
    <t xml:space="preserve">Tl. ovladač </t>
  </si>
  <si>
    <t>747112461R00</t>
  </si>
  <si>
    <t xml:space="preserve">Spínač stříd. </t>
  </si>
  <si>
    <t>747112471R00</t>
  </si>
  <si>
    <t xml:space="preserve">Spínač kříž. </t>
  </si>
  <si>
    <t>747112451R00</t>
  </si>
  <si>
    <t xml:space="preserve">Spínač sério. </t>
  </si>
  <si>
    <t>747161230R00</t>
  </si>
  <si>
    <t xml:space="preserve">Zásuvka </t>
  </si>
  <si>
    <t>747161513R00</t>
  </si>
  <si>
    <t xml:space="preserve">Zásuvka IP44 </t>
  </si>
  <si>
    <t>747161350R00</t>
  </si>
  <si>
    <t xml:space="preserve">Zásuvka 400V/16A </t>
  </si>
  <si>
    <t>747219520R00</t>
  </si>
  <si>
    <t xml:space="preserve">Patrona nouzová PN01 </t>
  </si>
  <si>
    <t>747512171R00</t>
  </si>
  <si>
    <t xml:space="preserve">Montáž elektrického vrátného </t>
  </si>
  <si>
    <t>747512172R00</t>
  </si>
  <si>
    <t xml:space="preserve">Montáž elektrického zámku </t>
  </si>
  <si>
    <t>748111112R00</t>
  </si>
  <si>
    <t xml:space="preserve">Svít. 60W </t>
  </si>
  <si>
    <t>748111113R00</t>
  </si>
  <si>
    <t xml:space="preserve">Svít. 2x75W </t>
  </si>
  <si>
    <t>748121112R00</t>
  </si>
  <si>
    <t xml:space="preserve">Zářivka 1x18W, IP20 </t>
  </si>
  <si>
    <t>748122112R00</t>
  </si>
  <si>
    <t xml:space="preserve">Zářivka x36W, IP 65 </t>
  </si>
  <si>
    <t>748112112R00</t>
  </si>
  <si>
    <t xml:space="preserve">Svít. přisaz. 60W KOS sed </t>
  </si>
  <si>
    <t xml:space="preserve">Ostatní vícepráce, demontáže </t>
  </si>
  <si>
    <t>Nh</t>
  </si>
  <si>
    <t xml:space="preserve">Pomocné práce zednické </t>
  </si>
  <si>
    <t xml:space="preserve">Účást při revizi </t>
  </si>
  <si>
    <t>M21-1</t>
  </si>
  <si>
    <t>Elektromontáže - materiál</t>
  </si>
  <si>
    <t xml:space="preserve">Trubka Monof. PH 23-1423/1 </t>
  </si>
  <si>
    <t xml:space="preserve">Skříň přípojková </t>
  </si>
  <si>
    <t xml:space="preserve">Koaxil. Kabel VCCKY 75-3.7 </t>
  </si>
  <si>
    <t xml:space="preserve">Vodič CY 4 z žel. </t>
  </si>
  <si>
    <t xml:space="preserve">Vodič CY 25 z žel. </t>
  </si>
  <si>
    <t xml:space="preserve">Svorka na potrubí  - ZS16/Bernard/ </t>
  </si>
  <si>
    <t xml:space="preserve">Víčko </t>
  </si>
  <si>
    <t xml:space="preserve">Víčko bez clonk </t>
  </si>
  <si>
    <t xml:space="preserve">Rámeček </t>
  </si>
  <si>
    <t xml:space="preserve">Zásuvka, IP44 </t>
  </si>
  <si>
    <t xml:space="preserve">Zvonek stříd, byt 3-8V </t>
  </si>
  <si>
    <t xml:space="preserve">Domácí telefon </t>
  </si>
  <si>
    <t xml:space="preserve">Panel mont. </t>
  </si>
  <si>
    <t xml:space="preserve">Panel antika </t>
  </si>
  <si>
    <t xml:space="preserve">Krab. </t>
  </si>
  <si>
    <t xml:space="preserve">Stříška ant. </t>
  </si>
  <si>
    <t xml:space="preserve">Elektrický zámek </t>
  </si>
  <si>
    <t xml:space="preserve">Žárovka mat. E27.240V - 60W </t>
  </si>
  <si>
    <t xml:space="preserve">Zářiv. trub. typ L36/31-36W, G13 </t>
  </si>
  <si>
    <t xml:space="preserve">Startér tp St 111. 4-80W </t>
  </si>
  <si>
    <t xml:space="preserve">Zářivka 1x36W, IP65 </t>
  </si>
  <si>
    <t xml:space="preserve">Svít. přisaz. 60W, KOS, sed. </t>
  </si>
  <si>
    <t xml:space="preserve">Ventilátor 230V </t>
  </si>
  <si>
    <t xml:space="preserve">Rozvaděč bytový 12m </t>
  </si>
  <si>
    <t xml:space="preserve">Technologie TV a R </t>
  </si>
  <si>
    <t xml:space="preserve">Rozvaděč spol. prostor RMS </t>
  </si>
  <si>
    <t xml:space="preserve">Rozvaděč STA </t>
  </si>
  <si>
    <t xml:space="preserve">Elektroměrový rozv. </t>
  </si>
  <si>
    <t xml:space="preserve">Přeložka přípojky NN </t>
  </si>
  <si>
    <t xml:space="preserve">Podružný materiál </t>
  </si>
  <si>
    <t>kpl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</si>
  <si>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</si>
  <si>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</si>
  <si>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</si>
  <si>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</si>
  <si>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</si>
  <si>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</si>
  <si>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</si>
  <si>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</si>
  <si>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Pavlovice u Kojetína</t>
  </si>
  <si>
    <t xml:space="preserve">společná část </t>
  </si>
  <si>
    <t xml:space="preserve">Elektroinstalace </t>
  </si>
  <si>
    <t>Ing. V. Zatloukal</t>
  </si>
  <si>
    <t>Tendrová dokumentace</t>
  </si>
  <si>
    <t>společná část</t>
  </si>
  <si>
    <t>Podpora rekonstrukce budovy č. p. 107 na obecní byty</t>
  </si>
  <si>
    <t>Krycí list rozpočtu</t>
  </si>
  <si>
    <t>Příloha č. 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</si>
</sst>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name val="Arial"/>
      <family val="2"/>
    </font>
    <font>
      <sz val="18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4" fillId="18" borderId="10" xfId="0" applyFont="1" applyFill="1" applyBorder="1" applyAlignment="1">
      <alignment horizontal="left"/>
    </xf>
    <xf numFmtId="0" fontId="25" fillId="18" borderId="11" xfId="0" applyFont="1" applyFill="1" applyBorder="1" applyAlignment="1">
      <alignment horizontal="centerContinuous"/>
    </xf>
    <xf numFmtId="0" fontId="26" fillId="18" borderId="12" xfId="0" applyFont="1" applyFill="1" applyBorder="1" applyAlignment="1">
      <alignment horizontal="left"/>
    </xf>
    <xf numFmtId="0" fontId="25" fillId="0" borderId="13" xfId="0" applyFont="1" applyBorder="1" applyAlignment="1">
      <alignment/>
    </xf>
    <xf numFmtId="49" fontId="25" fillId="0" borderId="14" xfId="0" applyNumberFormat="1" applyFont="1" applyBorder="1" applyAlignment="1">
      <alignment horizontal="left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4" fillId="0" borderId="15" xfId="0" applyFont="1" applyBorder="1" applyAlignment="1">
      <alignment/>
    </xf>
    <xf numFmtId="49" fontId="25" fillId="0" borderId="19" xfId="0" applyNumberFormat="1" applyFont="1" applyBorder="1" applyAlignment="1">
      <alignment horizontal="left"/>
    </xf>
    <xf numFmtId="49" fontId="24" fillId="18" borderId="15" xfId="0" applyNumberFormat="1" applyFont="1" applyFill="1" applyBorder="1" applyAlignment="1">
      <alignment/>
    </xf>
    <xf numFmtId="49" fontId="23" fillId="18" borderId="16" xfId="0" applyNumberFormat="1" applyFont="1" applyFill="1" applyBorder="1" applyAlignment="1">
      <alignment/>
    </xf>
    <xf numFmtId="0" fontId="24" fillId="18" borderId="17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3" fillId="18" borderId="16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3" fontId="25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0" xfId="0" applyNumberFormat="1" applyFont="1" applyFill="1" applyBorder="1" applyAlignment="1">
      <alignment/>
    </xf>
    <xf numFmtId="49" fontId="23" fillId="18" borderId="21" xfId="0" applyNumberFormat="1" applyFont="1" applyFill="1" applyBorder="1" applyAlignment="1">
      <alignment/>
    </xf>
    <xf numFmtId="49" fontId="25" fillId="0" borderId="18" xfId="0" applyNumberFormat="1" applyFont="1" applyBorder="1" applyAlignment="1">
      <alignment horizontal="left"/>
    </xf>
    <xf numFmtId="0" fontId="25" fillId="0" borderId="22" xfId="0" applyFont="1" applyBorder="1" applyAlignment="1">
      <alignment/>
    </xf>
    <xf numFmtId="0" fontId="25" fillId="0" borderId="18" xfId="0" applyNumberFormat="1" applyFont="1" applyBorder="1" applyAlignment="1">
      <alignment/>
    </xf>
    <xf numFmtId="0" fontId="25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5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2" fillId="0" borderId="25" xfId="0" applyFont="1" applyBorder="1" applyAlignment="1">
      <alignment horizontal="centerContinuous" vertical="center"/>
    </xf>
    <xf numFmtId="0" fontId="27" fillId="0" borderId="26" xfId="0" applyFont="1" applyBorder="1" applyAlignment="1">
      <alignment horizontal="centerContinuous" vertical="center"/>
    </xf>
    <xf numFmtId="0" fontId="23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4" fillId="18" borderId="28" xfId="0" applyFont="1" applyFill="1" applyBorder="1" applyAlignment="1">
      <alignment horizontal="left"/>
    </xf>
    <xf numFmtId="0" fontId="23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centerContinuous"/>
    </xf>
    <xf numFmtId="0" fontId="24" fillId="18" borderId="29" xfId="0" applyFont="1" applyFill="1" applyBorder="1" applyAlignment="1">
      <alignment horizontal="centerContinuous"/>
    </xf>
    <xf numFmtId="0" fontId="23" fillId="18" borderId="29" xfId="0" applyFont="1" applyFill="1" applyBorder="1" applyAlignment="1">
      <alignment horizontal="centerContinuous"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3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7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2" xfId="0" applyFont="1" applyBorder="1" applyAlignment="1">
      <alignment shrinkToFit="1"/>
    </xf>
    <xf numFmtId="0" fontId="23" fillId="0" borderId="34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5" xfId="0" applyNumberFormat="1" applyFont="1" applyBorder="1" applyAlignment="1">
      <alignment/>
    </xf>
    <xf numFmtId="0" fontId="23" fillId="0" borderId="36" xfId="0" applyFont="1" applyBorder="1" applyAlignment="1">
      <alignment/>
    </xf>
    <xf numFmtId="3" fontId="23" fillId="0" borderId="37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0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39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0" xfId="0" applyFont="1" applyBorder="1" applyAlignment="1">
      <alignment horizontal="right"/>
    </xf>
    <xf numFmtId="170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168" fontId="23" fillId="0" borderId="47" xfId="0" applyNumberFormat="1" applyFont="1" applyBorder="1" applyAlignment="1">
      <alignment horizontal="right"/>
    </xf>
    <xf numFmtId="0" fontId="23" fillId="0" borderId="47" xfId="0" applyFont="1" applyBorder="1" applyAlignment="1">
      <alignment/>
    </xf>
    <xf numFmtId="0" fontId="23" fillId="0" borderId="17" xfId="0" applyFont="1" applyBorder="1" applyAlignment="1">
      <alignment/>
    </xf>
    <xf numFmtId="168" fontId="23" fillId="0" borderId="16" xfId="0" applyNumberFormat="1" applyFont="1" applyBorder="1" applyAlignment="1">
      <alignment horizontal="right"/>
    </xf>
    <xf numFmtId="0" fontId="27" fillId="18" borderId="36" xfId="0" applyFont="1" applyFill="1" applyBorder="1" applyAlignment="1">
      <alignment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3" fillId="0" borderId="48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8" xfId="0" applyNumberFormat="1" applyFont="1" applyBorder="1" applyAlignment="1">
      <alignment horizontal="left"/>
    </xf>
    <xf numFmtId="0" fontId="23" fillId="0" borderId="50" xfId="0" applyNumberFormat="1" applyFont="1" applyBorder="1" applyAlignment="1">
      <alignment/>
    </xf>
    <xf numFmtId="0" fontId="24" fillId="0" borderId="51" xfId="47" applyFont="1" applyBorder="1">
      <alignment/>
      <protection/>
    </xf>
    <xf numFmtId="0" fontId="23" fillId="0" borderId="51" xfId="47" applyFont="1" applyBorder="1">
      <alignment/>
      <protection/>
    </xf>
    <xf numFmtId="0" fontId="23" fillId="0" borderId="51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8" xfId="0" applyNumberFormat="1" applyFont="1" applyFill="1" applyBorder="1" applyAlignment="1">
      <alignment horizontal="center"/>
    </xf>
    <xf numFmtId="0" fontId="24" fillId="18" borderId="29" xfId="0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52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2" xfId="0" applyNumberFormat="1" applyFont="1" applyBorder="1" applyAlignment="1">
      <alignment/>
    </xf>
    <xf numFmtId="0" fontId="24" fillId="18" borderId="28" xfId="0" applyFont="1" applyFill="1" applyBorder="1" applyAlignment="1">
      <alignment/>
    </xf>
    <xf numFmtId="0" fontId="24" fillId="18" borderId="29" xfId="0" applyFont="1" applyFill="1" applyBorder="1" applyAlignment="1">
      <alignment/>
    </xf>
    <xf numFmtId="3" fontId="24" fillId="18" borderId="30" xfId="0" applyNumberFormat="1" applyFont="1" applyFill="1" applyBorder="1" applyAlignment="1">
      <alignment/>
    </xf>
    <xf numFmtId="3" fontId="24" fillId="18" borderId="52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0" xfId="0" applyFont="1" applyFill="1" applyBorder="1" applyAlignment="1">
      <alignment/>
    </xf>
    <xf numFmtId="0" fontId="24" fillId="18" borderId="55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right"/>
    </xf>
    <xf numFmtId="0" fontId="24" fillId="18" borderId="11" xfId="0" applyFont="1" applyFill="1" applyBorder="1" applyAlignment="1">
      <alignment horizontal="center"/>
    </xf>
    <xf numFmtId="4" fontId="26" fillId="18" borderId="12" xfId="0" applyNumberFormat="1" applyFont="1" applyFill="1" applyBorder="1" applyAlignment="1">
      <alignment horizontal="right"/>
    </xf>
    <xf numFmtId="4" fontId="26" fillId="18" borderId="40" xfId="0" applyNumberFormat="1" applyFont="1" applyFill="1" applyBorder="1" applyAlignment="1">
      <alignment horizontal="right"/>
    </xf>
    <xf numFmtId="0" fontId="23" fillId="0" borderId="24" xfId="0" applyFont="1" applyBorder="1" applyAlignment="1">
      <alignment/>
    </xf>
    <xf numFmtId="3" fontId="23" fillId="0" borderId="33" xfId="0" applyNumberFormat="1" applyFont="1" applyBorder="1" applyAlignment="1">
      <alignment horizontal="right"/>
    </xf>
    <xf numFmtId="168" fontId="23" fillId="0" borderId="18" xfId="0" applyNumberFormat="1" applyFont="1" applyBorder="1" applyAlignment="1">
      <alignment horizontal="right"/>
    </xf>
    <xf numFmtId="3" fontId="23" fillId="0" borderId="43" xfId="0" applyNumberFormat="1" applyFont="1" applyBorder="1" applyAlignment="1">
      <alignment horizontal="right"/>
    </xf>
    <xf numFmtId="4" fontId="23" fillId="0" borderId="32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0" fontId="23" fillId="18" borderId="36" xfId="0" applyFont="1" applyFill="1" applyBorder="1" applyAlignment="1">
      <alignment/>
    </xf>
    <xf numFmtId="0" fontId="24" fillId="18" borderId="37" xfId="0" applyFont="1" applyFill="1" applyBorder="1" applyAlignment="1">
      <alignment/>
    </xf>
    <xf numFmtId="0" fontId="23" fillId="18" borderId="37" xfId="0" applyFont="1" applyFill="1" applyBorder="1" applyAlignment="1">
      <alignment/>
    </xf>
    <xf numFmtId="4" fontId="23" fillId="18" borderId="56" xfId="0" applyNumberFormat="1" applyFont="1" applyFill="1" applyBorder="1" applyAlignment="1">
      <alignment/>
    </xf>
    <xf numFmtId="4" fontId="23" fillId="18" borderId="36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49" xfId="47" applyFont="1" applyBorder="1" applyAlignment="1">
      <alignment horizontal="right"/>
      <protection/>
    </xf>
    <xf numFmtId="0" fontId="23" fillId="0" borderId="48" xfId="47" applyFont="1" applyBorder="1" applyAlignment="1">
      <alignment horizontal="left"/>
      <protection/>
    </xf>
    <xf numFmtId="0" fontId="23" fillId="0" borderId="50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8" xfId="47" applyNumberFormat="1" applyFont="1" applyFill="1" applyBorder="1">
      <alignment/>
      <protection/>
    </xf>
    <xf numFmtId="0" fontId="25" fillId="18" borderId="16" xfId="47" applyFont="1" applyFill="1" applyBorder="1" applyAlignment="1">
      <alignment horizontal="center"/>
      <protection/>
    </xf>
    <xf numFmtId="0" fontId="25" fillId="18" borderId="16" xfId="47" applyNumberFormat="1" applyFont="1" applyFill="1" applyBorder="1" applyAlignment="1">
      <alignment horizontal="center"/>
      <protection/>
    </xf>
    <xf numFmtId="0" fontId="25" fillId="18" borderId="18" xfId="47" applyFont="1" applyFill="1" applyBorder="1" applyAlignment="1">
      <alignment horizontal="center"/>
      <protection/>
    </xf>
    <xf numFmtId="0" fontId="24" fillId="0" borderId="57" xfId="47" applyFont="1" applyBorder="1" applyAlignment="1">
      <alignment horizontal="center"/>
      <protection/>
    </xf>
    <xf numFmtId="49" fontId="24" fillId="0" borderId="57" xfId="47" applyNumberFormat="1" applyFont="1" applyBorder="1" applyAlignment="1">
      <alignment horizontal="left"/>
      <protection/>
    </xf>
    <xf numFmtId="0" fontId="24" fillId="0" borderId="58" xfId="47" applyFont="1" applyBorder="1">
      <alignment/>
      <protection/>
    </xf>
    <xf numFmtId="0" fontId="23" fillId="0" borderId="17" xfId="47" applyFont="1" applyBorder="1" applyAlignment="1">
      <alignment horizontal="center"/>
      <protection/>
    </xf>
    <xf numFmtId="0" fontId="23" fillId="0" borderId="17" xfId="47" applyNumberFormat="1" applyFont="1" applyBorder="1" applyAlignment="1">
      <alignment horizontal="right"/>
      <protection/>
    </xf>
    <xf numFmtId="0" fontId="23" fillId="0" borderId="16" xfId="47" applyNumberFormat="1" applyFont="1" applyBorder="1">
      <alignment/>
      <protection/>
    </xf>
    <xf numFmtId="0" fontId="34" fillId="0" borderId="0" xfId="47" applyFont="1">
      <alignment/>
      <protection/>
    </xf>
    <xf numFmtId="0" fontId="35" fillId="0" borderId="59" xfId="47" applyFont="1" applyBorder="1" applyAlignment="1">
      <alignment horizontal="center" vertical="top"/>
      <protection/>
    </xf>
    <xf numFmtId="49" fontId="35" fillId="0" borderId="59" xfId="47" applyNumberFormat="1" applyFont="1" applyBorder="1" applyAlignment="1">
      <alignment horizontal="left" vertical="top"/>
      <protection/>
    </xf>
    <xf numFmtId="0" fontId="35" fillId="0" borderId="59" xfId="47" applyFont="1" applyBorder="1" applyAlignment="1">
      <alignment vertical="top" wrapText="1"/>
      <protection/>
    </xf>
    <xf numFmtId="49" fontId="35" fillId="0" borderId="59" xfId="47" applyNumberFormat="1" applyFont="1" applyBorder="1" applyAlignment="1">
      <alignment horizontal="center" shrinkToFit="1"/>
      <protection/>
    </xf>
    <xf numFmtId="4" fontId="35" fillId="0" borderId="59" xfId="47" applyNumberFormat="1" applyFont="1" applyBorder="1" applyAlignment="1">
      <alignment horizontal="right"/>
      <protection/>
    </xf>
    <xf numFmtId="4" fontId="35" fillId="0" borderId="59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8" xfId="47" applyFont="1" applyFill="1" applyBorder="1" applyAlignment="1">
      <alignment horizontal="center"/>
      <protection/>
    </xf>
    <xf numFmtId="49" fontId="36" fillId="18" borderId="18" xfId="47" applyNumberFormat="1" applyFont="1" applyFill="1" applyBorder="1" applyAlignment="1">
      <alignment horizontal="left"/>
      <protection/>
    </xf>
    <xf numFmtId="0" fontId="36" fillId="18" borderId="58" xfId="47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3" fillId="18" borderId="16" xfId="47" applyNumberFormat="1" applyFont="1" applyFill="1" applyBorder="1" applyAlignment="1">
      <alignment horizontal="right"/>
      <protection/>
    </xf>
    <xf numFmtId="4" fontId="24" fillId="18" borderId="18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4" fontId="35" fillId="0" borderId="59" xfId="47" applyNumberFormat="1" applyFont="1" applyFill="1" applyBorder="1" applyAlignment="1">
      <alignment horizontal="right"/>
      <protection/>
    </xf>
    <xf numFmtId="0" fontId="35" fillId="0" borderId="59" xfId="47" applyFont="1" applyFill="1" applyBorder="1" applyAlignment="1">
      <alignment horizontal="center" vertical="top"/>
      <protection/>
    </xf>
    <xf numFmtId="49" fontId="35" fillId="0" borderId="59" xfId="47" applyNumberFormat="1" applyFont="1" applyFill="1" applyBorder="1" applyAlignment="1">
      <alignment horizontal="left" vertical="top"/>
      <protection/>
    </xf>
    <xf numFmtId="0" fontId="35" fillId="0" borderId="59" xfId="47" applyFont="1" applyFill="1" applyBorder="1" applyAlignment="1">
      <alignment vertical="top" wrapText="1"/>
      <protection/>
    </xf>
    <xf numFmtId="49" fontId="35" fillId="0" borderId="59" xfId="47" applyNumberFormat="1" applyFont="1" applyFill="1" applyBorder="1" applyAlignment="1">
      <alignment horizontal="center" shrinkToFit="1"/>
      <protection/>
    </xf>
    <xf numFmtId="4" fontId="35" fillId="0" borderId="59" xfId="47" applyNumberFormat="1" applyFont="1" applyFill="1" applyBorder="1">
      <alignment/>
      <protection/>
    </xf>
    <xf numFmtId="0" fontId="0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24" fillId="0" borderId="48" xfId="47" applyFont="1" applyBorder="1" applyAlignment="1">
      <alignment wrapText="1"/>
      <protection/>
    </xf>
    <xf numFmtId="0" fontId="0" fillId="0" borderId="0" xfId="0" applyAlignment="1">
      <alignment vertical="center"/>
    </xf>
    <xf numFmtId="0" fontId="23" fillId="0" borderId="61" xfId="0" applyFont="1" applyBorder="1" applyAlignment="1">
      <alignment horizontal="right" vertical="center"/>
    </xf>
    <xf numFmtId="0" fontId="0" fillId="0" borderId="0" xfId="0" applyAlignment="1">
      <alignment horizontal="right"/>
    </xf>
    <xf numFmtId="169" fontId="23" fillId="0" borderId="58" xfId="0" applyNumberFormat="1" applyFont="1" applyBorder="1" applyAlignment="1">
      <alignment horizontal="right" indent="2"/>
    </xf>
    <xf numFmtId="169" fontId="23" fillId="0" borderId="23" xfId="0" applyNumberFormat="1" applyFont="1" applyBorder="1" applyAlignment="1">
      <alignment horizontal="right" indent="2"/>
    </xf>
    <xf numFmtId="169" fontId="27" fillId="18" borderId="62" xfId="0" applyNumberFormat="1" applyFont="1" applyFill="1" applyBorder="1" applyAlignment="1">
      <alignment horizontal="right" indent="2"/>
    </xf>
    <xf numFmtId="169" fontId="27" fillId="18" borderId="56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3" fillId="0" borderId="36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0" fontId="39" fillId="0" borderId="61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 wrapText="1"/>
    </xf>
    <xf numFmtId="2" fontId="24" fillId="18" borderId="58" xfId="0" applyNumberFormat="1" applyFont="1" applyFill="1" applyBorder="1" applyAlignment="1">
      <alignment wrapText="1"/>
    </xf>
    <xf numFmtId="2" fontId="0" fillId="0" borderId="17" xfId="0" applyNumberFormat="1" applyBorder="1" applyAlignment="1">
      <alignment wrapText="1"/>
    </xf>
    <xf numFmtId="2" fontId="0" fillId="0" borderId="16" xfId="0" applyNumberFormat="1" applyBorder="1" applyAlignment="1">
      <alignment wrapText="1"/>
    </xf>
    <xf numFmtId="0" fontId="25" fillId="0" borderId="18" xfId="0" applyFont="1" applyBorder="1" applyAlignment="1">
      <alignment horizontal="left"/>
    </xf>
    <xf numFmtId="0" fontId="25" fillId="0" borderId="58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3" fontId="24" fillId="18" borderId="37" xfId="0" applyNumberFormat="1" applyFont="1" applyFill="1" applyBorder="1" applyAlignment="1">
      <alignment horizontal="right"/>
    </xf>
    <xf numFmtId="3" fontId="24" fillId="18" borderId="56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1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24" fillId="0" borderId="49" xfId="47" applyFont="1" applyBorder="1" applyAlignment="1">
      <alignment wrapText="1"/>
      <protection/>
    </xf>
    <xf numFmtId="0" fontId="0" fillId="0" borderId="48" xfId="0" applyBorder="1" applyAlignment="1">
      <alignment wrapText="1"/>
    </xf>
    <xf numFmtId="0" fontId="0" fillId="0" borderId="64" xfId="0" applyBorder="1" applyAlignment="1">
      <alignment wrapText="1"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1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s="197" customFormat="1" ht="31.5" customHeight="1" thickBot="1">
      <c r="A1" s="208" t="s">
        <v>224</v>
      </c>
      <c r="B1" s="209"/>
      <c r="C1" s="209"/>
      <c r="D1" s="209"/>
      <c r="E1" s="209"/>
      <c r="F1" s="209"/>
      <c r="G1" s="198" t="s">
        <v>225</v>
      </c>
    </row>
    <row r="2" spans="1:7" ht="12.75" customHeight="1">
      <c r="A2" s="1" t="s">
        <v>0</v>
      </c>
      <c r="B2" s="2"/>
      <c r="C2" s="3" t="s">
        <v>218</v>
      </c>
      <c r="D2" s="3" t="s">
        <v>219</v>
      </c>
      <c r="E2" s="2"/>
      <c r="F2" s="4" t="s">
        <v>1</v>
      </c>
      <c r="G2" s="5"/>
    </row>
    <row r="3" spans="1:7" ht="3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2</v>
      </c>
      <c r="B4" s="7"/>
      <c r="C4" s="8" t="s">
        <v>3</v>
      </c>
      <c r="D4" s="8"/>
      <c r="E4" s="7"/>
      <c r="F4" s="9" t="s">
        <v>4</v>
      </c>
      <c r="G4" s="12"/>
    </row>
    <row r="5" spans="1:7" ht="12.75" customHeight="1">
      <c r="A5" s="13"/>
      <c r="B5" s="14"/>
      <c r="C5" s="15" t="s">
        <v>74</v>
      </c>
      <c r="D5" s="16"/>
      <c r="E5" s="17"/>
      <c r="F5" s="9" t="s">
        <v>6</v>
      </c>
      <c r="G5" s="10"/>
    </row>
    <row r="6" spans="1:15" ht="12.75" customHeight="1">
      <c r="A6" s="11" t="s">
        <v>7</v>
      </c>
      <c r="B6" s="7"/>
      <c r="C6" s="8" t="s">
        <v>8</v>
      </c>
      <c r="D6" s="8"/>
      <c r="E6" s="7"/>
      <c r="F6" s="18" t="s">
        <v>9</v>
      </c>
      <c r="G6" s="19"/>
      <c r="O6" s="20"/>
    </row>
    <row r="7" spans="1:7" ht="26.25" customHeight="1">
      <c r="A7" s="21"/>
      <c r="B7" s="22"/>
      <c r="C7" s="210" t="s">
        <v>223</v>
      </c>
      <c r="D7" s="211"/>
      <c r="E7" s="212"/>
      <c r="F7" s="23" t="s">
        <v>10</v>
      </c>
      <c r="G7" s="19"/>
    </row>
    <row r="8" spans="1:9" ht="12.75">
      <c r="A8" s="24" t="s">
        <v>11</v>
      </c>
      <c r="B8" s="9"/>
      <c r="C8" s="213" t="s">
        <v>220</v>
      </c>
      <c r="D8" s="213"/>
      <c r="E8" s="214"/>
      <c r="F8" s="25" t="s">
        <v>12</v>
      </c>
      <c r="G8" s="26"/>
      <c r="H8" s="27"/>
      <c r="I8" s="28"/>
    </row>
    <row r="9" spans="1:8" ht="12.75">
      <c r="A9" s="24" t="s">
        <v>13</v>
      </c>
      <c r="B9" s="9"/>
      <c r="C9" s="213" t="str">
        <f>Projektant</f>
        <v>Ing. V. Zatloukal</v>
      </c>
      <c r="D9" s="213"/>
      <c r="E9" s="214"/>
      <c r="F9" s="9"/>
      <c r="G9" s="29"/>
      <c r="H9" s="30"/>
    </row>
    <row r="10" spans="1:8" ht="12.75">
      <c r="A10" s="24" t="s">
        <v>14</v>
      </c>
      <c r="B10" s="9"/>
      <c r="C10" s="213" t="s">
        <v>217</v>
      </c>
      <c r="D10" s="213"/>
      <c r="E10" s="213"/>
      <c r="F10" s="31"/>
      <c r="G10" s="32"/>
      <c r="H10" s="33"/>
    </row>
    <row r="11" spans="1:57" ht="13.5" customHeight="1">
      <c r="A11" s="24" t="s">
        <v>15</v>
      </c>
      <c r="B11" s="9"/>
      <c r="C11" s="213" t="s">
        <v>221</v>
      </c>
      <c r="D11" s="213"/>
      <c r="E11" s="213"/>
      <c r="F11" s="34" t="s">
        <v>16</v>
      </c>
      <c r="G11" s="35"/>
      <c r="H11" s="30"/>
      <c r="K11" s="199"/>
      <c r="BA11" s="36"/>
      <c r="BB11" s="36"/>
      <c r="BC11" s="36"/>
      <c r="BD11" s="36"/>
      <c r="BE11" s="36"/>
    </row>
    <row r="12" spans="1:8" ht="12.75" customHeight="1">
      <c r="A12" s="37" t="s">
        <v>17</v>
      </c>
      <c r="B12" s="7"/>
      <c r="C12" s="215"/>
      <c r="D12" s="215"/>
      <c r="E12" s="215"/>
      <c r="F12" s="38" t="s">
        <v>18</v>
      </c>
      <c r="G12" s="39"/>
      <c r="H12" s="30"/>
    </row>
    <row r="13" spans="1:8" ht="28.5" customHeight="1" thickBot="1">
      <c r="A13" s="40" t="s">
        <v>19</v>
      </c>
      <c r="B13" s="41"/>
      <c r="C13" s="41"/>
      <c r="D13" s="41"/>
      <c r="E13" s="42"/>
      <c r="F13" s="42"/>
      <c r="G13" s="43"/>
      <c r="H13" s="30"/>
    </row>
    <row r="14" spans="1:7" ht="17.25" customHeight="1" thickBot="1">
      <c r="A14" s="44" t="s">
        <v>20</v>
      </c>
      <c r="B14" s="45"/>
      <c r="C14" s="46"/>
      <c r="D14" s="47" t="s">
        <v>21</v>
      </c>
      <c r="E14" s="48"/>
      <c r="F14" s="48"/>
      <c r="G14" s="46"/>
    </row>
    <row r="15" spans="1:7" ht="15.75" customHeight="1">
      <c r="A15" s="49"/>
      <c r="B15" s="50" t="s">
        <v>22</v>
      </c>
      <c r="C15" s="51">
        <f>HSV</f>
        <v>0</v>
      </c>
      <c r="D15" s="52" t="str">
        <f>Rekapitulace!A15</f>
        <v>Ztížené výrobní podmínky</v>
      </c>
      <c r="E15" s="53"/>
      <c r="F15" s="54"/>
      <c r="G15" s="51">
        <f>Rekapitulace!I15</f>
        <v>0</v>
      </c>
    </row>
    <row r="16" spans="1:7" ht="15.75" customHeight="1">
      <c r="A16" s="49" t="s">
        <v>23</v>
      </c>
      <c r="B16" s="50" t="s">
        <v>24</v>
      </c>
      <c r="C16" s="51">
        <f>PSV</f>
        <v>0</v>
      </c>
      <c r="D16" s="6" t="str">
        <f>Rekapitulace!A16</f>
        <v>Oborová přirážka</v>
      </c>
      <c r="E16" s="55"/>
      <c r="F16" s="56"/>
      <c r="G16" s="51">
        <f>Rekapitulace!I16</f>
        <v>0</v>
      </c>
    </row>
    <row r="17" spans="1:7" ht="15.75" customHeight="1">
      <c r="A17" s="49" t="s">
        <v>25</v>
      </c>
      <c r="B17" s="50" t="s">
        <v>26</v>
      </c>
      <c r="C17" s="51">
        <f>Mont</f>
        <v>0</v>
      </c>
      <c r="D17" s="6" t="str">
        <f>Rekapitulace!A17</f>
        <v>Přesun stavebních kapacit</v>
      </c>
      <c r="E17" s="55"/>
      <c r="F17" s="56"/>
      <c r="G17" s="51">
        <f>Rekapitulace!I17</f>
        <v>0</v>
      </c>
    </row>
    <row r="18" spans="1:7" ht="15.75" customHeight="1">
      <c r="A18" s="57" t="s">
        <v>27</v>
      </c>
      <c r="B18" s="58" t="s">
        <v>28</v>
      </c>
      <c r="C18" s="51">
        <f>Dodavka</f>
        <v>0</v>
      </c>
      <c r="D18" s="6" t="str">
        <f>Rekapitulace!A18</f>
        <v>Mimostaveništní doprava</v>
      </c>
      <c r="E18" s="55"/>
      <c r="F18" s="56"/>
      <c r="G18" s="51">
        <f>Rekapitulace!I18</f>
        <v>0</v>
      </c>
    </row>
    <row r="19" spans="1:7" ht="15.75" customHeight="1">
      <c r="A19" s="59" t="s">
        <v>29</v>
      </c>
      <c r="B19" s="50"/>
      <c r="C19" s="51">
        <f>SUM(C15:C18)</f>
        <v>0</v>
      </c>
      <c r="D19" s="6" t="str">
        <f>Rekapitulace!A19</f>
        <v>Zařízení staveniště</v>
      </c>
      <c r="E19" s="55"/>
      <c r="F19" s="56"/>
      <c r="G19" s="51">
        <f>Rekapitulace!I19</f>
        <v>0</v>
      </c>
    </row>
    <row r="20" spans="1:7" ht="15.75" customHeight="1">
      <c r="A20" s="59"/>
      <c r="B20" s="50"/>
      <c r="C20" s="51"/>
      <c r="D20" s="6" t="str">
        <f>Rekapitulace!A20</f>
        <v>Provoz investora</v>
      </c>
      <c r="E20" s="55"/>
      <c r="F20" s="56"/>
      <c r="G20" s="51">
        <f>Rekapitulace!I20</f>
        <v>0</v>
      </c>
    </row>
    <row r="21" spans="1:7" ht="15.75" customHeight="1">
      <c r="A21" s="59" t="s">
        <v>30</v>
      </c>
      <c r="B21" s="50"/>
      <c r="C21" s="51">
        <f>HZS</f>
        <v>0</v>
      </c>
      <c r="D21" s="6" t="str">
        <f>Rekapitulace!A21</f>
        <v>Kompletační činnost (IČD)</v>
      </c>
      <c r="E21" s="55"/>
      <c r="F21" s="56"/>
      <c r="G21" s="51">
        <f>Rekapitulace!I21</f>
        <v>0</v>
      </c>
    </row>
    <row r="22" spans="1:7" ht="15.75" customHeight="1">
      <c r="A22" s="60" t="s">
        <v>31</v>
      </c>
      <c r="B22" s="61"/>
      <c r="C22" s="51">
        <f>C19+C21</f>
        <v>0</v>
      </c>
      <c r="D22" s="6" t="s">
        <v>32</v>
      </c>
      <c r="E22" s="55"/>
      <c r="F22" s="56"/>
      <c r="G22" s="51">
        <f>G23-SUM(G15:G21)</f>
        <v>0</v>
      </c>
    </row>
    <row r="23" spans="1:7" ht="15.75" customHeight="1" thickBot="1">
      <c r="A23" s="206" t="s">
        <v>33</v>
      </c>
      <c r="B23" s="207"/>
      <c r="C23" s="62">
        <f>C22+G23</f>
        <v>0</v>
      </c>
      <c r="D23" s="63" t="s">
        <v>34</v>
      </c>
      <c r="E23" s="64"/>
      <c r="F23" s="65"/>
      <c r="G23" s="51">
        <f>VRN</f>
        <v>0</v>
      </c>
    </row>
    <row r="24" spans="1:7" ht="12.75">
      <c r="A24" s="66" t="s">
        <v>35</v>
      </c>
      <c r="B24" s="67"/>
      <c r="C24" s="68"/>
      <c r="D24" s="67" t="s">
        <v>36</v>
      </c>
      <c r="E24" s="67"/>
      <c r="F24" s="69" t="s">
        <v>37</v>
      </c>
      <c r="G24" s="70"/>
    </row>
    <row r="25" spans="1:7" ht="12.75">
      <c r="A25" s="60" t="s">
        <v>38</v>
      </c>
      <c r="B25" s="61"/>
      <c r="C25" s="71"/>
      <c r="D25" s="61" t="s">
        <v>38</v>
      </c>
      <c r="E25" s="72"/>
      <c r="F25" s="73" t="s">
        <v>38</v>
      </c>
      <c r="G25" s="74"/>
    </row>
    <row r="26" spans="1:7" ht="37.5" customHeight="1">
      <c r="A26" s="60" t="s">
        <v>39</v>
      </c>
      <c r="B26" s="75"/>
      <c r="C26" s="71"/>
      <c r="D26" s="61" t="s">
        <v>39</v>
      </c>
      <c r="E26" s="72"/>
      <c r="F26" s="73" t="s">
        <v>39</v>
      </c>
      <c r="G26" s="74"/>
    </row>
    <row r="27" spans="1:7" ht="12.75">
      <c r="A27" s="60"/>
      <c r="B27" s="76"/>
      <c r="C27" s="71"/>
      <c r="D27" s="61"/>
      <c r="E27" s="72"/>
      <c r="F27" s="73"/>
      <c r="G27" s="74"/>
    </row>
    <row r="28" spans="1:7" ht="12.75">
      <c r="A28" s="60" t="s">
        <v>40</v>
      </c>
      <c r="B28" s="61"/>
      <c r="C28" s="71"/>
      <c r="D28" s="73" t="s">
        <v>41</v>
      </c>
      <c r="E28" s="71"/>
      <c r="F28" s="77" t="s">
        <v>41</v>
      </c>
      <c r="G28" s="74"/>
    </row>
    <row r="29" spans="1:7" ht="69" customHeight="1">
      <c r="A29" s="60"/>
      <c r="B29" s="61"/>
      <c r="C29" s="78"/>
      <c r="D29" s="79"/>
      <c r="E29" s="78"/>
      <c r="F29" s="61"/>
      <c r="G29" s="74"/>
    </row>
    <row r="30" spans="1:7" ht="12.75">
      <c r="A30" s="80" t="s">
        <v>42</v>
      </c>
      <c r="B30" s="81"/>
      <c r="C30" s="82">
        <v>15</v>
      </c>
      <c r="D30" s="81" t="s">
        <v>43</v>
      </c>
      <c r="E30" s="83"/>
      <c r="F30" s="200">
        <f>C23-F32</f>
        <v>0</v>
      </c>
      <c r="G30" s="201"/>
    </row>
    <row r="31" spans="1:7" ht="12.75">
      <c r="A31" s="80" t="s">
        <v>44</v>
      </c>
      <c r="B31" s="81"/>
      <c r="C31" s="82">
        <f>SazbaDPH1</f>
        <v>15</v>
      </c>
      <c r="D31" s="81" t="s">
        <v>45</v>
      </c>
      <c r="E31" s="83"/>
      <c r="F31" s="200">
        <f>ROUND(PRODUCT(F30,C31/100),0)</f>
        <v>0</v>
      </c>
      <c r="G31" s="201"/>
    </row>
    <row r="32" spans="1:7" ht="12.75">
      <c r="A32" s="80" t="s">
        <v>42</v>
      </c>
      <c r="B32" s="81"/>
      <c r="C32" s="82">
        <v>0</v>
      </c>
      <c r="D32" s="81" t="s">
        <v>45</v>
      </c>
      <c r="E32" s="83"/>
      <c r="F32" s="200">
        <v>0</v>
      </c>
      <c r="G32" s="201"/>
    </row>
    <row r="33" spans="1:7" ht="12.75">
      <c r="A33" s="80" t="s">
        <v>44</v>
      </c>
      <c r="B33" s="84"/>
      <c r="C33" s="85">
        <f>SazbaDPH2</f>
        <v>0</v>
      </c>
      <c r="D33" s="81" t="s">
        <v>45</v>
      </c>
      <c r="E33" s="56"/>
      <c r="F33" s="200">
        <f>ROUND(PRODUCT(F32,C33/100),0)</f>
        <v>0</v>
      </c>
      <c r="G33" s="201"/>
    </row>
    <row r="34" spans="1:7" s="89" customFormat="1" ht="19.5" customHeight="1" thickBot="1">
      <c r="A34" s="86" t="s">
        <v>46</v>
      </c>
      <c r="B34" s="87"/>
      <c r="C34" s="87"/>
      <c r="D34" s="87"/>
      <c r="E34" s="88"/>
      <c r="F34" s="202">
        <f>ROUND(SUM(F30:F33),0)</f>
        <v>0</v>
      </c>
      <c r="G34" s="203"/>
    </row>
    <row r="36" spans="1:8" ht="12.75">
      <c r="A36" s="90" t="s">
        <v>47</v>
      </c>
      <c r="B36" s="90"/>
      <c r="C36" s="90"/>
      <c r="D36" s="90"/>
      <c r="E36" s="90"/>
      <c r="F36" s="90"/>
      <c r="G36" s="90"/>
      <c r="H36" t="s">
        <v>5</v>
      </c>
    </row>
    <row r="37" spans="1:8" ht="14.25" customHeight="1">
      <c r="A37" s="90"/>
      <c r="B37" s="204"/>
      <c r="C37" s="204"/>
      <c r="D37" s="204"/>
      <c r="E37" s="204"/>
      <c r="F37" s="204"/>
      <c r="G37" s="204"/>
      <c r="H37" t="s">
        <v>5</v>
      </c>
    </row>
    <row r="38" spans="1:8" ht="12.75" customHeight="1">
      <c r="A38" s="91"/>
      <c r="B38" s="204"/>
      <c r="C38" s="204"/>
      <c r="D38" s="204"/>
      <c r="E38" s="204"/>
      <c r="F38" s="204"/>
      <c r="G38" s="204"/>
      <c r="H38" t="s">
        <v>5</v>
      </c>
    </row>
    <row r="39" spans="1:8" ht="12.75">
      <c r="A39" s="91"/>
      <c r="B39" s="204"/>
      <c r="C39" s="204"/>
      <c r="D39" s="204"/>
      <c r="E39" s="204"/>
      <c r="F39" s="204"/>
      <c r="G39" s="204"/>
      <c r="H39" t="s">
        <v>5</v>
      </c>
    </row>
    <row r="40" spans="1:8" ht="12.75">
      <c r="A40" s="91"/>
      <c r="B40" s="204"/>
      <c r="C40" s="204"/>
      <c r="D40" s="204"/>
      <c r="E40" s="204"/>
      <c r="F40" s="204"/>
      <c r="G40" s="204"/>
      <c r="H40" t="s">
        <v>5</v>
      </c>
    </row>
    <row r="41" spans="1:8" ht="12.75">
      <c r="A41" s="91"/>
      <c r="B41" s="204"/>
      <c r="C41" s="204"/>
      <c r="D41" s="204"/>
      <c r="E41" s="204"/>
      <c r="F41" s="204"/>
      <c r="G41" s="204"/>
      <c r="H41" t="s">
        <v>5</v>
      </c>
    </row>
    <row r="42" spans="1:8" ht="12.75">
      <c r="A42" s="91"/>
      <c r="B42" s="204"/>
      <c r="C42" s="204"/>
      <c r="D42" s="204"/>
      <c r="E42" s="204"/>
      <c r="F42" s="204"/>
      <c r="G42" s="204"/>
      <c r="H42" t="s">
        <v>5</v>
      </c>
    </row>
    <row r="43" spans="1:8" ht="12.75">
      <c r="A43" s="91"/>
      <c r="B43" s="204"/>
      <c r="C43" s="204"/>
      <c r="D43" s="204"/>
      <c r="E43" s="204"/>
      <c r="F43" s="204"/>
      <c r="G43" s="204"/>
      <c r="H43" t="s">
        <v>5</v>
      </c>
    </row>
    <row r="44" spans="1:8" ht="12.75">
      <c r="A44" s="91"/>
      <c r="B44" s="204"/>
      <c r="C44" s="204"/>
      <c r="D44" s="204"/>
      <c r="E44" s="204"/>
      <c r="F44" s="204"/>
      <c r="G44" s="204"/>
      <c r="H44" t="s">
        <v>5</v>
      </c>
    </row>
    <row r="45" spans="1:8" ht="0.75" customHeight="1">
      <c r="A45" s="91"/>
      <c r="B45" s="204"/>
      <c r="C45" s="204"/>
      <c r="D45" s="204"/>
      <c r="E45" s="204"/>
      <c r="F45" s="204"/>
      <c r="G45" s="204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sheetProtection/>
  <mergeCells count="24">
    <mergeCell ref="C12:E12"/>
    <mergeCell ref="B46:G46"/>
    <mergeCell ref="B54:G54"/>
    <mergeCell ref="B55:G55"/>
    <mergeCell ref="B49:G49"/>
    <mergeCell ref="B50:G50"/>
    <mergeCell ref="B51:G51"/>
    <mergeCell ref="B52:G52"/>
    <mergeCell ref="A23:B23"/>
    <mergeCell ref="F30:G30"/>
    <mergeCell ref="F31:G31"/>
    <mergeCell ref="F32:G32"/>
    <mergeCell ref="A1:F1"/>
    <mergeCell ref="C7:E7"/>
    <mergeCell ref="C8:E8"/>
    <mergeCell ref="C10:E10"/>
    <mergeCell ref="C9:E9"/>
    <mergeCell ref="C11:E11"/>
    <mergeCell ref="F33:G33"/>
    <mergeCell ref="F34:G34"/>
    <mergeCell ref="B37:G45"/>
    <mergeCell ref="B53:G53"/>
    <mergeCell ref="B47:G47"/>
    <mergeCell ref="B48:G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6.25" customHeight="1" thickTop="1">
      <c r="A1" s="218" t="s">
        <v>48</v>
      </c>
      <c r="B1" s="219"/>
      <c r="C1" s="225" t="str">
        <f>CONCATENATE(cislostavby," ",nazevstavby)</f>
        <v> Podpora rekonstrukce budovy č. p. 107 na obecní byty</v>
      </c>
      <c r="D1" s="226"/>
      <c r="E1" s="226"/>
      <c r="F1" s="227"/>
      <c r="G1" s="93" t="s">
        <v>49</v>
      </c>
      <c r="H1" s="94" t="s">
        <v>222</v>
      </c>
      <c r="I1" s="95"/>
    </row>
    <row r="2" spans="1:9" ht="13.5" thickBot="1">
      <c r="A2" s="220" t="s">
        <v>50</v>
      </c>
      <c r="B2" s="221"/>
      <c r="C2" s="96" t="str">
        <f>CONCATENATE(cisloobjektu," ",nazevobjektu)</f>
        <v> Elektroinstalace</v>
      </c>
      <c r="D2" s="97"/>
      <c r="E2" s="98"/>
      <c r="F2" s="97"/>
      <c r="G2" s="222" t="s">
        <v>74</v>
      </c>
      <c r="H2" s="223"/>
      <c r="I2" s="224"/>
    </row>
    <row r="3" spans="1:9" ht="13.5" thickTop="1">
      <c r="A3" s="72"/>
      <c r="B3" s="72"/>
      <c r="C3" s="72"/>
      <c r="D3" s="72"/>
      <c r="E3" s="72"/>
      <c r="F3" s="61"/>
      <c r="G3" s="72"/>
      <c r="H3" s="72"/>
      <c r="I3" s="72"/>
    </row>
    <row r="4" spans="1:9" ht="19.5" customHeight="1">
      <c r="A4" s="99" t="s">
        <v>51</v>
      </c>
      <c r="B4" s="100"/>
      <c r="C4" s="100"/>
      <c r="D4" s="100"/>
      <c r="E4" s="101"/>
      <c r="F4" s="100"/>
      <c r="G4" s="100"/>
      <c r="H4" s="100"/>
      <c r="I4" s="100"/>
    </row>
    <row r="5" spans="1:9" ht="13.5" thickBot="1">
      <c r="A5" s="72"/>
      <c r="B5" s="72"/>
      <c r="C5" s="72"/>
      <c r="D5" s="72"/>
      <c r="E5" s="72"/>
      <c r="F5" s="72"/>
      <c r="G5" s="72"/>
      <c r="H5" s="72"/>
      <c r="I5" s="72"/>
    </row>
    <row r="6" spans="1:9" s="30" customFormat="1" ht="13.5" thickBot="1">
      <c r="A6" s="102"/>
      <c r="B6" s="103" t="s">
        <v>52</v>
      </c>
      <c r="C6" s="103"/>
      <c r="D6" s="104"/>
      <c r="E6" s="105" t="s">
        <v>53</v>
      </c>
      <c r="F6" s="106" t="s">
        <v>54</v>
      </c>
      <c r="G6" s="106" t="s">
        <v>55</v>
      </c>
      <c r="H6" s="106" t="s">
        <v>56</v>
      </c>
      <c r="I6" s="107" t="s">
        <v>30</v>
      </c>
    </row>
    <row r="7" spans="1:9" s="30" customFormat="1" ht="12.75">
      <c r="A7" s="184" t="str">
        <f>Položky!B7</f>
        <v>M21</v>
      </c>
      <c r="B7" s="108" t="str">
        <f>Položky!C7</f>
        <v>Elektromontáže</v>
      </c>
      <c r="C7" s="61"/>
      <c r="D7" s="109"/>
      <c r="E7" s="185">
        <f>Položky!BA62</f>
        <v>0</v>
      </c>
      <c r="F7" s="186">
        <f>Položky!BB62</f>
        <v>0</v>
      </c>
      <c r="G7" s="186">
        <f>Položky!G126</f>
        <v>0</v>
      </c>
      <c r="H7" s="186">
        <f>Položky!G62</f>
        <v>0</v>
      </c>
      <c r="I7" s="187">
        <f>Položky!BE62</f>
        <v>0</v>
      </c>
    </row>
    <row r="8" spans="1:9" s="30" customFormat="1" ht="12.75">
      <c r="A8" s="184"/>
      <c r="B8" s="108"/>
      <c r="C8" s="61"/>
      <c r="D8" s="109"/>
      <c r="E8" s="185"/>
      <c r="F8" s="186"/>
      <c r="I8" s="187"/>
    </row>
    <row r="9" spans="1:9" s="30" customFormat="1" ht="13.5" thickBot="1">
      <c r="A9" s="184"/>
      <c r="B9" s="108"/>
      <c r="C9" s="61"/>
      <c r="D9" s="109"/>
      <c r="E9" s="185"/>
      <c r="F9" s="186"/>
      <c r="G9" s="186"/>
      <c r="H9" s="186"/>
      <c r="I9" s="187"/>
    </row>
    <row r="10" spans="1:9" s="116" customFormat="1" ht="13.5" thickBot="1">
      <c r="A10" s="110"/>
      <c r="B10" s="111" t="s">
        <v>57</v>
      </c>
      <c r="C10" s="111"/>
      <c r="D10" s="112"/>
      <c r="E10" s="113">
        <f>SUM(E7:E9)</f>
        <v>0</v>
      </c>
      <c r="F10" s="114">
        <f>SUM(F7:F9)</f>
        <v>0</v>
      </c>
      <c r="G10" s="114">
        <f>SUM(G7:G9)</f>
        <v>0</v>
      </c>
      <c r="H10" s="114">
        <f>SUM(H7:H9)</f>
        <v>0</v>
      </c>
      <c r="I10" s="115">
        <f>SUM(I7:I9)</f>
        <v>0</v>
      </c>
    </row>
    <row r="11" spans="1:9" ht="12.75">
      <c r="A11" s="61"/>
      <c r="B11" s="61"/>
      <c r="C11" s="61"/>
      <c r="D11" s="61"/>
      <c r="E11" s="61"/>
      <c r="F11" s="61"/>
      <c r="G11" s="61"/>
      <c r="H11" s="61"/>
      <c r="I11" s="61"/>
    </row>
    <row r="12" spans="1:57" ht="19.5" customHeight="1">
      <c r="A12" s="100" t="s">
        <v>58</v>
      </c>
      <c r="B12" s="100"/>
      <c r="C12" s="100"/>
      <c r="D12" s="100"/>
      <c r="E12" s="100"/>
      <c r="F12" s="100"/>
      <c r="G12" s="117"/>
      <c r="H12" s="100"/>
      <c r="I12" s="100"/>
      <c r="BA12" s="36"/>
      <c r="BB12" s="36"/>
      <c r="BC12" s="36"/>
      <c r="BD12" s="36"/>
      <c r="BE12" s="36"/>
    </row>
    <row r="13" spans="1:9" ht="13.5" thickBot="1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66" t="s">
        <v>59</v>
      </c>
      <c r="B14" s="67"/>
      <c r="C14" s="67"/>
      <c r="D14" s="118"/>
      <c r="E14" s="119" t="s">
        <v>60</v>
      </c>
      <c r="F14" s="120" t="s">
        <v>61</v>
      </c>
      <c r="G14" s="121" t="s">
        <v>62</v>
      </c>
      <c r="H14" s="122"/>
      <c r="I14" s="123" t="s">
        <v>60</v>
      </c>
    </row>
    <row r="15" spans="1:53" ht="12.75">
      <c r="A15" s="59" t="s">
        <v>209</v>
      </c>
      <c r="B15" s="50"/>
      <c r="C15" s="50"/>
      <c r="D15" s="124"/>
      <c r="E15" s="125">
        <v>0</v>
      </c>
      <c r="F15" s="126">
        <v>0</v>
      </c>
      <c r="G15" s="127">
        <f>SUM(E10:I10)</f>
        <v>0</v>
      </c>
      <c r="H15" s="128"/>
      <c r="I15" s="129">
        <f aca="true" t="shared" si="0" ref="I15:I22">F15*G15/100</f>
        <v>0</v>
      </c>
      <c r="BA15">
        <v>0</v>
      </c>
    </row>
    <row r="16" spans="1:53" ht="12.75">
      <c r="A16" s="59" t="s">
        <v>210</v>
      </c>
      <c r="B16" s="50"/>
      <c r="C16" s="50"/>
      <c r="D16" s="124"/>
      <c r="E16" s="125">
        <v>0</v>
      </c>
      <c r="F16" s="126">
        <v>0</v>
      </c>
      <c r="G16" s="127">
        <f>SUM(E10:I10)</f>
        <v>0</v>
      </c>
      <c r="H16" s="128"/>
      <c r="I16" s="129">
        <f t="shared" si="0"/>
        <v>0</v>
      </c>
      <c r="BA16">
        <v>0</v>
      </c>
    </row>
    <row r="17" spans="1:53" ht="12.75">
      <c r="A17" s="59" t="s">
        <v>211</v>
      </c>
      <c r="B17" s="50"/>
      <c r="C17" s="50"/>
      <c r="D17" s="124"/>
      <c r="E17" s="125">
        <v>0</v>
      </c>
      <c r="F17" s="126">
        <v>0</v>
      </c>
      <c r="G17" s="127">
        <f>SUM(E10:I10)</f>
        <v>0</v>
      </c>
      <c r="H17" s="128"/>
      <c r="I17" s="129">
        <f t="shared" si="0"/>
        <v>0</v>
      </c>
      <c r="BA17">
        <v>0</v>
      </c>
    </row>
    <row r="18" spans="1:53" ht="12.75">
      <c r="A18" s="59" t="s">
        <v>212</v>
      </c>
      <c r="B18" s="50"/>
      <c r="C18" s="50"/>
      <c r="D18" s="124"/>
      <c r="E18" s="125">
        <v>0</v>
      </c>
      <c r="F18" s="126">
        <v>0</v>
      </c>
      <c r="G18" s="127">
        <f>SUM(E10:I10)</f>
        <v>0</v>
      </c>
      <c r="H18" s="128"/>
      <c r="I18" s="129">
        <f t="shared" si="0"/>
        <v>0</v>
      </c>
      <c r="BA18">
        <v>0</v>
      </c>
    </row>
    <row r="19" spans="1:53" ht="12.75">
      <c r="A19" s="59" t="s">
        <v>213</v>
      </c>
      <c r="B19" s="50"/>
      <c r="C19" s="50"/>
      <c r="D19" s="124"/>
      <c r="E19" s="125">
        <v>0</v>
      </c>
      <c r="F19" s="126">
        <v>1.5</v>
      </c>
      <c r="G19" s="127">
        <f>SUM(E10:I10)</f>
        <v>0</v>
      </c>
      <c r="H19" s="128"/>
      <c r="I19" s="129">
        <f t="shared" si="0"/>
        <v>0</v>
      </c>
      <c r="BA19">
        <v>1</v>
      </c>
    </row>
    <row r="20" spans="1:53" ht="12.75">
      <c r="A20" s="59" t="s">
        <v>214</v>
      </c>
      <c r="B20" s="50"/>
      <c r="C20" s="50"/>
      <c r="D20" s="124"/>
      <c r="E20" s="125">
        <v>0</v>
      </c>
      <c r="F20" s="126">
        <v>0</v>
      </c>
      <c r="G20" s="127">
        <f>SUM(E10:I10)</f>
        <v>0</v>
      </c>
      <c r="H20" s="128"/>
      <c r="I20" s="129">
        <f t="shared" si="0"/>
        <v>0</v>
      </c>
      <c r="BA20">
        <v>1</v>
      </c>
    </row>
    <row r="21" spans="1:53" ht="12.75">
      <c r="A21" s="59" t="s">
        <v>215</v>
      </c>
      <c r="B21" s="50"/>
      <c r="C21" s="50"/>
      <c r="D21" s="124"/>
      <c r="E21" s="125">
        <v>0</v>
      </c>
      <c r="F21" s="126">
        <v>2.8</v>
      </c>
      <c r="G21" s="127">
        <f>SUM(E10:I10)</f>
        <v>0</v>
      </c>
      <c r="H21" s="128"/>
      <c r="I21" s="129">
        <f t="shared" si="0"/>
        <v>0</v>
      </c>
      <c r="BA21">
        <v>2</v>
      </c>
    </row>
    <row r="22" spans="1:53" ht="12.75">
      <c r="A22" s="59" t="s">
        <v>216</v>
      </c>
      <c r="B22" s="50"/>
      <c r="C22" s="50"/>
      <c r="D22" s="124"/>
      <c r="E22" s="125">
        <v>0</v>
      </c>
      <c r="F22" s="126">
        <v>0</v>
      </c>
      <c r="G22" s="127">
        <f>SUM(E10:I10)</f>
        <v>0</v>
      </c>
      <c r="H22" s="128"/>
      <c r="I22" s="129">
        <f t="shared" si="0"/>
        <v>0</v>
      </c>
      <c r="BA22">
        <v>2</v>
      </c>
    </row>
    <row r="23" spans="1:9" ht="13.5" thickBot="1">
      <c r="A23" s="130"/>
      <c r="B23" s="131" t="s">
        <v>63</v>
      </c>
      <c r="C23" s="132"/>
      <c r="D23" s="133"/>
      <c r="E23" s="134"/>
      <c r="F23" s="135"/>
      <c r="G23" s="135"/>
      <c r="H23" s="216">
        <f>SUM(I15:I22)</f>
        <v>0</v>
      </c>
      <c r="I23" s="217"/>
    </row>
    <row r="25" spans="2:9" ht="12.75">
      <c r="B25" s="116"/>
      <c r="F25" s="136"/>
      <c r="G25" s="137"/>
      <c r="H25" s="137"/>
      <c r="I25" s="138"/>
    </row>
    <row r="26" spans="6:9" ht="12.75">
      <c r="F26" s="136"/>
      <c r="G26" s="137"/>
      <c r="H26" s="137"/>
      <c r="I26" s="138"/>
    </row>
    <row r="27" spans="6:9" ht="12.75">
      <c r="F27" s="136"/>
      <c r="G27" s="137"/>
      <c r="H27" s="137"/>
      <c r="I27" s="138"/>
    </row>
    <row r="28" spans="6:9" ht="12.75">
      <c r="F28" s="136"/>
      <c r="G28" s="137"/>
      <c r="H28" s="137"/>
      <c r="I28" s="138"/>
    </row>
    <row r="29" spans="6:9" ht="12.75">
      <c r="F29" s="136"/>
      <c r="G29" s="137"/>
      <c r="H29" s="137"/>
      <c r="I29" s="138"/>
    </row>
    <row r="30" spans="6:9" ht="12.75">
      <c r="F30" s="136"/>
      <c r="G30" s="137"/>
      <c r="H30" s="137"/>
      <c r="I30" s="138"/>
    </row>
    <row r="31" spans="6:9" ht="12.75">
      <c r="F31" s="136"/>
      <c r="G31" s="137"/>
      <c r="H31" s="137"/>
      <c r="I31" s="138"/>
    </row>
    <row r="32" spans="6:9" ht="12.75">
      <c r="F32" s="136"/>
      <c r="G32" s="137"/>
      <c r="H32" s="137"/>
      <c r="I32" s="138"/>
    </row>
    <row r="33" spans="6:9" ht="12.75">
      <c r="F33" s="136"/>
      <c r="G33" s="137"/>
      <c r="H33" s="137"/>
      <c r="I33" s="138"/>
    </row>
    <row r="34" spans="6:9" ht="12.75">
      <c r="F34" s="136"/>
      <c r="G34" s="137"/>
      <c r="H34" s="137"/>
      <c r="I34" s="138"/>
    </row>
    <row r="35" spans="6:9" ht="12.75">
      <c r="F35" s="136"/>
      <c r="G35" s="137"/>
      <c r="H35" s="137"/>
      <c r="I35" s="138"/>
    </row>
    <row r="36" spans="6:9" ht="12.75">
      <c r="F36" s="136"/>
      <c r="G36" s="137"/>
      <c r="H36" s="137"/>
      <c r="I36" s="138"/>
    </row>
    <row r="37" spans="6:9" ht="12.75">
      <c r="F37" s="136"/>
      <c r="G37" s="137"/>
      <c r="H37" s="137"/>
      <c r="I37" s="138"/>
    </row>
    <row r="38" spans="6:9" ht="12.75">
      <c r="F38" s="136"/>
      <c r="G38" s="137"/>
      <c r="H38" s="137"/>
      <c r="I38" s="138"/>
    </row>
    <row r="39" spans="6:9" ht="12.75">
      <c r="F39" s="136"/>
      <c r="G39" s="137"/>
      <c r="H39" s="137"/>
      <c r="I39" s="138"/>
    </row>
    <row r="40" spans="6:9" ht="12.75">
      <c r="F40" s="136"/>
      <c r="G40" s="137"/>
      <c r="H40" s="137"/>
      <c r="I40" s="138"/>
    </row>
    <row r="41" spans="6:9" ht="12.75">
      <c r="F41" s="136"/>
      <c r="G41" s="137"/>
      <c r="H41" s="137"/>
      <c r="I41" s="138"/>
    </row>
    <row r="42" spans="6:9" ht="12.75">
      <c r="F42" s="136"/>
      <c r="G42" s="137"/>
      <c r="H42" s="137"/>
      <c r="I42" s="138"/>
    </row>
    <row r="43" spans="6:9" ht="12.75">
      <c r="F43" s="136"/>
      <c r="G43" s="137"/>
      <c r="H43" s="137"/>
      <c r="I43" s="138"/>
    </row>
    <row r="44" spans="6:9" ht="12.75">
      <c r="F44" s="136"/>
      <c r="G44" s="137"/>
      <c r="H44" s="137"/>
      <c r="I44" s="138"/>
    </row>
    <row r="45" spans="6:9" ht="12.75">
      <c r="F45" s="136"/>
      <c r="G45" s="137"/>
      <c r="H45" s="137"/>
      <c r="I45" s="138"/>
    </row>
    <row r="46" spans="6:9" ht="12.75">
      <c r="F46" s="136"/>
      <c r="G46" s="137"/>
      <c r="H46" s="137"/>
      <c r="I46" s="138"/>
    </row>
    <row r="47" spans="6:9" ht="12.75">
      <c r="F47" s="136"/>
      <c r="G47" s="137"/>
      <c r="H47" s="137"/>
      <c r="I47" s="138"/>
    </row>
    <row r="48" spans="6:9" ht="12.75">
      <c r="F48" s="136"/>
      <c r="G48" s="137"/>
      <c r="H48" s="137"/>
      <c r="I48" s="138"/>
    </row>
    <row r="49" spans="6:9" ht="12.75">
      <c r="F49" s="136"/>
      <c r="G49" s="137"/>
      <c r="H49" s="137"/>
      <c r="I49" s="138"/>
    </row>
    <row r="50" spans="6:9" ht="12.75">
      <c r="F50" s="136"/>
      <c r="G50" s="137"/>
      <c r="H50" s="137"/>
      <c r="I50" s="138"/>
    </row>
    <row r="51" spans="6:9" ht="12.75">
      <c r="F51" s="136"/>
      <c r="G51" s="137"/>
      <c r="H51" s="137"/>
      <c r="I51" s="138"/>
    </row>
    <row r="52" spans="6:9" ht="12.75">
      <c r="F52" s="136"/>
      <c r="G52" s="137"/>
      <c r="H52" s="137"/>
      <c r="I52" s="138"/>
    </row>
    <row r="53" spans="6:9" ht="12.75">
      <c r="F53" s="136"/>
      <c r="G53" s="137"/>
      <c r="H53" s="137"/>
      <c r="I53" s="138"/>
    </row>
    <row r="54" spans="6:9" ht="12.75">
      <c r="F54" s="136"/>
      <c r="G54" s="137"/>
      <c r="H54" s="137"/>
      <c r="I54" s="138"/>
    </row>
    <row r="55" spans="6:9" ht="12.75">
      <c r="F55" s="136"/>
      <c r="G55" s="137"/>
      <c r="H55" s="137"/>
      <c r="I55" s="138"/>
    </row>
    <row r="56" spans="6:9" ht="12.75">
      <c r="F56" s="136"/>
      <c r="G56" s="137"/>
      <c r="H56" s="137"/>
      <c r="I56" s="138"/>
    </row>
    <row r="57" spans="6:9" ht="12.75">
      <c r="F57" s="136"/>
      <c r="G57" s="137"/>
      <c r="H57" s="137"/>
      <c r="I57" s="138"/>
    </row>
    <row r="58" spans="6:9" ht="12.75">
      <c r="F58" s="136"/>
      <c r="G58" s="137"/>
      <c r="H58" s="137"/>
      <c r="I58" s="138"/>
    </row>
    <row r="59" spans="6:9" ht="12.75">
      <c r="F59" s="136"/>
      <c r="G59" s="137"/>
      <c r="H59" s="137"/>
      <c r="I59" s="138"/>
    </row>
    <row r="60" spans="6:9" ht="12.75">
      <c r="F60" s="136"/>
      <c r="G60" s="137"/>
      <c r="H60" s="137"/>
      <c r="I60" s="138"/>
    </row>
    <row r="61" spans="6:9" ht="12.75">
      <c r="F61" s="136"/>
      <c r="G61" s="137"/>
      <c r="H61" s="137"/>
      <c r="I61" s="138"/>
    </row>
    <row r="62" spans="6:9" ht="12.75">
      <c r="F62" s="136"/>
      <c r="G62" s="137"/>
      <c r="H62" s="137"/>
      <c r="I62" s="138"/>
    </row>
    <row r="63" spans="6:9" ht="12.75">
      <c r="F63" s="136"/>
      <c r="G63" s="137"/>
      <c r="H63" s="137"/>
      <c r="I63" s="138"/>
    </row>
    <row r="64" spans="6:9" ht="12.75">
      <c r="F64" s="136"/>
      <c r="G64" s="137"/>
      <c r="H64" s="137"/>
      <c r="I64" s="138"/>
    </row>
    <row r="65" spans="6:9" ht="12.75">
      <c r="F65" s="136"/>
      <c r="G65" s="137"/>
      <c r="H65" s="137"/>
      <c r="I65" s="138"/>
    </row>
    <row r="66" spans="6:9" ht="12.75">
      <c r="F66" s="136"/>
      <c r="G66" s="137"/>
      <c r="H66" s="137"/>
      <c r="I66" s="138"/>
    </row>
    <row r="67" spans="6:9" ht="12.75">
      <c r="F67" s="136"/>
      <c r="G67" s="137"/>
      <c r="H67" s="137"/>
      <c r="I67" s="138"/>
    </row>
    <row r="68" spans="6:9" ht="12.75">
      <c r="F68" s="136"/>
      <c r="G68" s="137"/>
      <c r="H68" s="137"/>
      <c r="I68" s="138"/>
    </row>
    <row r="69" spans="6:9" ht="12.75">
      <c r="F69" s="136"/>
      <c r="G69" s="137"/>
      <c r="H69" s="137"/>
      <c r="I69" s="138"/>
    </row>
    <row r="70" spans="6:9" ht="12.75">
      <c r="F70" s="136"/>
      <c r="G70" s="137"/>
      <c r="H70" s="137"/>
      <c r="I70" s="138"/>
    </row>
    <row r="71" spans="6:9" ht="12.75">
      <c r="F71" s="136"/>
      <c r="G71" s="137"/>
      <c r="H71" s="137"/>
      <c r="I71" s="138"/>
    </row>
    <row r="72" spans="6:9" ht="12.75">
      <c r="F72" s="136"/>
      <c r="G72" s="137"/>
      <c r="H72" s="137"/>
      <c r="I72" s="138"/>
    </row>
    <row r="73" spans="6:9" ht="12.75">
      <c r="F73" s="136"/>
      <c r="G73" s="137"/>
      <c r="H73" s="137"/>
      <c r="I73" s="138"/>
    </row>
    <row r="74" spans="6:9" ht="12.75">
      <c r="F74" s="136"/>
      <c r="G74" s="137"/>
      <c r="H74" s="137"/>
      <c r="I74" s="138"/>
    </row>
  </sheetData>
  <sheetProtection/>
  <mergeCells count="5">
    <mergeCell ref="H23:I23"/>
    <mergeCell ref="A1:B1"/>
    <mergeCell ref="A2:B2"/>
    <mergeCell ref="G2:I2"/>
    <mergeCell ref="C1:F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99"/>
  <sheetViews>
    <sheetView showGridLines="0" showZeros="0" zoomScale="130" zoomScaleNormal="130" zoomScalePageLayoutView="0" workbookViewId="0" topLeftCell="A115">
      <selection activeCell="C18" sqref="C18"/>
    </sheetView>
  </sheetViews>
  <sheetFormatPr defaultColWidth="9.00390625" defaultRowHeight="12.75"/>
  <cols>
    <col min="1" max="1" width="4.375" style="139" customWidth="1"/>
    <col min="2" max="2" width="11.625" style="139" customWidth="1"/>
    <col min="3" max="3" width="40.375" style="139" customWidth="1"/>
    <col min="4" max="4" width="5.625" style="139" customWidth="1"/>
    <col min="5" max="5" width="8.625" style="178" customWidth="1"/>
    <col min="6" max="6" width="9.875" style="139" customWidth="1"/>
    <col min="7" max="7" width="13.875" style="139" customWidth="1"/>
    <col min="10" max="11" width="9.125" style="139" customWidth="1"/>
    <col min="12" max="12" width="75.375" style="139" customWidth="1"/>
    <col min="13" max="13" width="45.25390625" style="139" customWidth="1"/>
    <col min="14" max="16384" width="9.125" style="139" customWidth="1"/>
  </cols>
  <sheetData>
    <row r="1" spans="1:7" ht="15.75">
      <c r="A1" s="228" t="s">
        <v>64</v>
      </c>
      <c r="B1" s="228"/>
      <c r="C1" s="228"/>
      <c r="D1" s="228"/>
      <c r="E1" s="228"/>
      <c r="F1" s="228"/>
      <c r="G1" s="228"/>
    </row>
    <row r="2" spans="1:7" ht="14.25" customHeight="1" thickBot="1">
      <c r="A2" s="140"/>
      <c r="B2" s="141"/>
      <c r="C2" s="142"/>
      <c r="D2" s="142"/>
      <c r="E2" s="143"/>
      <c r="F2" s="142"/>
      <c r="G2" s="142"/>
    </row>
    <row r="3" spans="1:7" ht="27.75" customHeight="1" thickTop="1">
      <c r="A3" s="218" t="s">
        <v>48</v>
      </c>
      <c r="B3" s="219"/>
      <c r="C3" s="225" t="str">
        <f>CONCATENATE(cislostavby," ",nazevstavby)</f>
        <v> Podpora rekonstrukce budovy č. p. 107 na obecní byty</v>
      </c>
      <c r="D3" s="227"/>
      <c r="E3" s="144"/>
      <c r="F3" s="145"/>
      <c r="G3" s="146"/>
    </row>
    <row r="4" spans="1:7" ht="13.5" thickBot="1">
      <c r="A4" s="229" t="s">
        <v>50</v>
      </c>
      <c r="B4" s="221"/>
      <c r="C4" s="96" t="str">
        <f>CONCATENATE(cisloobjektu," ",nazevobjektu)</f>
        <v> Elektroinstalace</v>
      </c>
      <c r="D4" s="97"/>
      <c r="E4" s="230" t="str">
        <f>Rekapitulace!G2</f>
        <v>Elektroinstalace</v>
      </c>
      <c r="F4" s="231"/>
      <c r="G4" s="232"/>
    </row>
    <row r="5" spans="1:7" ht="13.5" thickTop="1">
      <c r="A5" s="147"/>
      <c r="B5" s="140"/>
      <c r="C5" s="140"/>
      <c r="D5" s="140"/>
      <c r="E5" s="148"/>
      <c r="F5" s="140"/>
      <c r="G5" s="149"/>
    </row>
    <row r="6" spans="1:7" ht="12.75">
      <c r="A6" s="150" t="s">
        <v>65</v>
      </c>
      <c r="B6" s="151" t="s">
        <v>66</v>
      </c>
      <c r="C6" s="151" t="s">
        <v>67</v>
      </c>
      <c r="D6" s="151" t="s">
        <v>68</v>
      </c>
      <c r="E6" s="152" t="s">
        <v>69</v>
      </c>
      <c r="F6" s="151" t="s">
        <v>70</v>
      </c>
      <c r="G6" s="153" t="s">
        <v>71</v>
      </c>
    </row>
    <row r="7" spans="1:15" ht="12.75">
      <c r="A7" s="154" t="s">
        <v>72</v>
      </c>
      <c r="B7" s="155" t="s">
        <v>75</v>
      </c>
      <c r="C7" s="156" t="s">
        <v>76</v>
      </c>
      <c r="D7" s="157"/>
      <c r="E7" s="158"/>
      <c r="F7" s="158"/>
      <c r="G7" s="159"/>
      <c r="O7" s="160">
        <v>1</v>
      </c>
    </row>
    <row r="8" spans="1:104" ht="12.75">
      <c r="A8" s="161">
        <v>1</v>
      </c>
      <c r="B8" s="162" t="s">
        <v>77</v>
      </c>
      <c r="C8" s="163" t="s">
        <v>78</v>
      </c>
      <c r="D8" s="164" t="s">
        <v>79</v>
      </c>
      <c r="E8" s="165">
        <v>150</v>
      </c>
      <c r="F8" s="165"/>
      <c r="G8" s="166">
        <f aca="true" t="shared" si="0" ref="G8:G29">E8*F8</f>
        <v>0</v>
      </c>
      <c r="O8" s="160">
        <v>2</v>
      </c>
      <c r="AA8" s="139">
        <v>1</v>
      </c>
      <c r="AB8" s="139">
        <v>9</v>
      </c>
      <c r="AC8" s="139">
        <v>9</v>
      </c>
      <c r="AZ8" s="139">
        <v>4</v>
      </c>
      <c r="BA8" s="139">
        <f aca="true" t="shared" si="1" ref="BA8:BA29">IF(AZ8=1,G8,0)</f>
        <v>0</v>
      </c>
      <c r="BB8" s="139">
        <f aca="true" t="shared" si="2" ref="BB8:BB29">IF(AZ8=2,G8,0)</f>
        <v>0</v>
      </c>
      <c r="BC8" s="139">
        <f aca="true" t="shared" si="3" ref="BC8:BC29">IF(AZ8=3,G8,0)</f>
        <v>0</v>
      </c>
      <c r="BD8" s="139">
        <f aca="true" t="shared" si="4" ref="BD8:BD29">IF(AZ8=4,G8,0)</f>
        <v>0</v>
      </c>
      <c r="BE8" s="139">
        <f aca="true" t="shared" si="5" ref="BE8:BE29">IF(AZ8=5,G8,0)</f>
        <v>0</v>
      </c>
      <c r="CA8" s="167">
        <v>1</v>
      </c>
      <c r="CB8" s="167">
        <v>9</v>
      </c>
      <c r="CZ8" s="139">
        <v>0</v>
      </c>
    </row>
    <row r="9" spans="1:104" ht="12.75">
      <c r="A9" s="161">
        <v>2</v>
      </c>
      <c r="B9" s="162" t="s">
        <v>80</v>
      </c>
      <c r="C9" s="163" t="s">
        <v>81</v>
      </c>
      <c r="D9" s="164" t="s">
        <v>79</v>
      </c>
      <c r="E9" s="165">
        <v>80</v>
      </c>
      <c r="F9" s="165"/>
      <c r="G9" s="166">
        <f t="shared" si="0"/>
        <v>0</v>
      </c>
      <c r="O9" s="160">
        <v>2</v>
      </c>
      <c r="AA9" s="139">
        <v>1</v>
      </c>
      <c r="AB9" s="139">
        <v>9</v>
      </c>
      <c r="AC9" s="139">
        <v>9</v>
      </c>
      <c r="AZ9" s="139">
        <v>4</v>
      </c>
      <c r="BA9" s="139">
        <f t="shared" si="1"/>
        <v>0</v>
      </c>
      <c r="BB9" s="139">
        <f t="shared" si="2"/>
        <v>0</v>
      </c>
      <c r="BC9" s="139">
        <f t="shared" si="3"/>
        <v>0</v>
      </c>
      <c r="BD9" s="139">
        <f t="shared" si="4"/>
        <v>0</v>
      </c>
      <c r="BE9" s="139">
        <f t="shared" si="5"/>
        <v>0</v>
      </c>
      <c r="CA9" s="167">
        <v>1</v>
      </c>
      <c r="CB9" s="167">
        <v>9</v>
      </c>
      <c r="CZ9" s="139">
        <v>0</v>
      </c>
    </row>
    <row r="10" spans="1:104" ht="12.75">
      <c r="A10" s="161">
        <v>3</v>
      </c>
      <c r="B10" s="162" t="s">
        <v>82</v>
      </c>
      <c r="C10" s="163" t="s">
        <v>83</v>
      </c>
      <c r="D10" s="164" t="s">
        <v>79</v>
      </c>
      <c r="E10" s="165">
        <v>15</v>
      </c>
      <c r="F10" s="165"/>
      <c r="G10" s="166">
        <f t="shared" si="0"/>
        <v>0</v>
      </c>
      <c r="O10" s="160">
        <v>2</v>
      </c>
      <c r="AA10" s="139">
        <v>1</v>
      </c>
      <c r="AB10" s="139">
        <v>9</v>
      </c>
      <c r="AC10" s="139">
        <v>9</v>
      </c>
      <c r="AZ10" s="139">
        <v>4</v>
      </c>
      <c r="BA10" s="139">
        <f t="shared" si="1"/>
        <v>0</v>
      </c>
      <c r="BB10" s="139">
        <f t="shared" si="2"/>
        <v>0</v>
      </c>
      <c r="BC10" s="139">
        <f t="shared" si="3"/>
        <v>0</v>
      </c>
      <c r="BD10" s="139">
        <f t="shared" si="4"/>
        <v>0</v>
      </c>
      <c r="BE10" s="139">
        <f t="shared" si="5"/>
        <v>0</v>
      </c>
      <c r="CA10" s="167">
        <v>1</v>
      </c>
      <c r="CB10" s="167">
        <v>9</v>
      </c>
      <c r="CZ10" s="139">
        <v>0</v>
      </c>
    </row>
    <row r="11" spans="1:104" ht="12.75">
      <c r="A11" s="161">
        <v>4</v>
      </c>
      <c r="B11" s="162" t="s">
        <v>84</v>
      </c>
      <c r="C11" s="163" t="s">
        <v>85</v>
      </c>
      <c r="D11" s="164" t="s">
        <v>86</v>
      </c>
      <c r="E11" s="165">
        <f>163-100</f>
        <v>63</v>
      </c>
      <c r="F11" s="165"/>
      <c r="G11" s="166">
        <f t="shared" si="0"/>
        <v>0</v>
      </c>
      <c r="O11" s="160">
        <v>2</v>
      </c>
      <c r="AA11" s="139">
        <v>1</v>
      </c>
      <c r="AB11" s="139">
        <v>9</v>
      </c>
      <c r="AC11" s="139">
        <v>9</v>
      </c>
      <c r="AZ11" s="139">
        <v>4</v>
      </c>
      <c r="BA11" s="139">
        <f t="shared" si="1"/>
        <v>0</v>
      </c>
      <c r="BB11" s="139">
        <f t="shared" si="2"/>
        <v>0</v>
      </c>
      <c r="BC11" s="139">
        <f t="shared" si="3"/>
        <v>0</v>
      </c>
      <c r="BD11" s="139">
        <f t="shared" si="4"/>
        <v>0</v>
      </c>
      <c r="BE11" s="139">
        <f t="shared" si="5"/>
        <v>0</v>
      </c>
      <c r="CA11" s="167">
        <v>1</v>
      </c>
      <c r="CB11" s="167">
        <v>9</v>
      </c>
      <c r="CZ11" s="139">
        <v>0</v>
      </c>
    </row>
    <row r="12" spans="1:104" ht="12.75">
      <c r="A12" s="161">
        <v>5</v>
      </c>
      <c r="B12" s="162" t="s">
        <v>87</v>
      </c>
      <c r="C12" s="163" t="s">
        <v>88</v>
      </c>
      <c r="D12" s="164" t="s">
        <v>86</v>
      </c>
      <c r="E12" s="165">
        <v>30</v>
      </c>
      <c r="F12" s="165"/>
      <c r="G12" s="166">
        <f t="shared" si="0"/>
        <v>0</v>
      </c>
      <c r="O12" s="160">
        <v>2</v>
      </c>
      <c r="AA12" s="139">
        <v>1</v>
      </c>
      <c r="AB12" s="139">
        <v>0</v>
      </c>
      <c r="AC12" s="139">
        <v>0</v>
      </c>
      <c r="AZ12" s="139">
        <v>4</v>
      </c>
      <c r="BA12" s="139">
        <f t="shared" si="1"/>
        <v>0</v>
      </c>
      <c r="BB12" s="139">
        <f t="shared" si="2"/>
        <v>0</v>
      </c>
      <c r="BC12" s="139">
        <f t="shared" si="3"/>
        <v>0</v>
      </c>
      <c r="BD12" s="139">
        <f t="shared" si="4"/>
        <v>0</v>
      </c>
      <c r="BE12" s="139">
        <f t="shared" si="5"/>
        <v>0</v>
      </c>
      <c r="CA12" s="167">
        <v>1</v>
      </c>
      <c r="CB12" s="167">
        <v>0</v>
      </c>
      <c r="CZ12" s="139">
        <v>0</v>
      </c>
    </row>
    <row r="13" spans="1:104" ht="12.75">
      <c r="A13" s="161">
        <v>6</v>
      </c>
      <c r="B13" s="162" t="s">
        <v>89</v>
      </c>
      <c r="C13" s="163" t="s">
        <v>90</v>
      </c>
      <c r="D13" s="164" t="s">
        <v>86</v>
      </c>
      <c r="E13" s="165">
        <v>4</v>
      </c>
      <c r="F13" s="165"/>
      <c r="G13" s="166">
        <f t="shared" si="0"/>
        <v>0</v>
      </c>
      <c r="O13" s="160">
        <v>2</v>
      </c>
      <c r="AA13" s="139">
        <v>1</v>
      </c>
      <c r="AB13" s="139">
        <v>0</v>
      </c>
      <c r="AC13" s="139">
        <v>0</v>
      </c>
      <c r="AZ13" s="139">
        <v>4</v>
      </c>
      <c r="BA13" s="139">
        <f t="shared" si="1"/>
        <v>0</v>
      </c>
      <c r="BB13" s="139">
        <f t="shared" si="2"/>
        <v>0</v>
      </c>
      <c r="BC13" s="139">
        <f t="shared" si="3"/>
        <v>0</v>
      </c>
      <c r="BD13" s="139">
        <f t="shared" si="4"/>
        <v>0</v>
      </c>
      <c r="BE13" s="139">
        <f t="shared" si="5"/>
        <v>0</v>
      </c>
      <c r="CA13" s="167">
        <v>1</v>
      </c>
      <c r="CB13" s="167">
        <v>0</v>
      </c>
      <c r="CZ13" s="139">
        <v>0</v>
      </c>
    </row>
    <row r="14" spans="1:104" ht="12.75">
      <c r="A14" s="161">
        <v>7</v>
      </c>
      <c r="B14" s="162" t="s">
        <v>91</v>
      </c>
      <c r="C14" s="163" t="s">
        <v>92</v>
      </c>
      <c r="D14" s="164" t="s">
        <v>86</v>
      </c>
      <c r="E14" s="165">
        <f>80-48</f>
        <v>32</v>
      </c>
      <c r="F14" s="165"/>
      <c r="G14" s="166">
        <f t="shared" si="0"/>
        <v>0</v>
      </c>
      <c r="O14" s="160">
        <v>2</v>
      </c>
      <c r="AA14" s="139">
        <v>1</v>
      </c>
      <c r="AB14" s="139">
        <v>9</v>
      </c>
      <c r="AC14" s="139">
        <v>9</v>
      </c>
      <c r="AZ14" s="139">
        <v>4</v>
      </c>
      <c r="BA14" s="139">
        <f t="shared" si="1"/>
        <v>0</v>
      </c>
      <c r="BB14" s="139">
        <f t="shared" si="2"/>
        <v>0</v>
      </c>
      <c r="BC14" s="139">
        <f t="shared" si="3"/>
        <v>0</v>
      </c>
      <c r="BD14" s="139">
        <f t="shared" si="4"/>
        <v>0</v>
      </c>
      <c r="BE14" s="139">
        <f t="shared" si="5"/>
        <v>0</v>
      </c>
      <c r="CA14" s="167">
        <v>1</v>
      </c>
      <c r="CB14" s="167">
        <v>9</v>
      </c>
      <c r="CZ14" s="139">
        <v>0</v>
      </c>
    </row>
    <row r="15" spans="1:104" ht="12.75">
      <c r="A15" s="161">
        <v>8</v>
      </c>
      <c r="B15" s="162" t="s">
        <v>93</v>
      </c>
      <c r="C15" s="163" t="s">
        <v>94</v>
      </c>
      <c r="D15" s="164" t="s">
        <v>86</v>
      </c>
      <c r="E15" s="165">
        <f>16-12</f>
        <v>4</v>
      </c>
      <c r="F15" s="165"/>
      <c r="G15" s="166">
        <f t="shared" si="0"/>
        <v>0</v>
      </c>
      <c r="O15" s="160">
        <v>2</v>
      </c>
      <c r="AA15" s="139">
        <v>1</v>
      </c>
      <c r="AB15" s="139">
        <v>9</v>
      </c>
      <c r="AC15" s="139">
        <v>9</v>
      </c>
      <c r="AZ15" s="139">
        <v>4</v>
      </c>
      <c r="BA15" s="139">
        <f t="shared" si="1"/>
        <v>0</v>
      </c>
      <c r="BB15" s="139">
        <f t="shared" si="2"/>
        <v>0</v>
      </c>
      <c r="BC15" s="139">
        <f t="shared" si="3"/>
        <v>0</v>
      </c>
      <c r="BD15" s="139">
        <f t="shared" si="4"/>
        <v>0</v>
      </c>
      <c r="BE15" s="139">
        <f t="shared" si="5"/>
        <v>0</v>
      </c>
      <c r="CA15" s="167">
        <v>1</v>
      </c>
      <c r="CB15" s="167">
        <v>9</v>
      </c>
      <c r="CZ15" s="139">
        <v>0</v>
      </c>
    </row>
    <row r="16" spans="1:104" ht="12.75">
      <c r="A16" s="161">
        <v>9</v>
      </c>
      <c r="B16" s="162" t="s">
        <v>95</v>
      </c>
      <c r="C16" s="163" t="s">
        <v>96</v>
      </c>
      <c r="D16" s="164" t="s">
        <v>86</v>
      </c>
      <c r="E16" s="165">
        <v>1</v>
      </c>
      <c r="F16" s="165"/>
      <c r="G16" s="166">
        <f t="shared" si="0"/>
        <v>0</v>
      </c>
      <c r="O16" s="160">
        <v>2</v>
      </c>
      <c r="AA16" s="139">
        <v>1</v>
      </c>
      <c r="AB16" s="139">
        <v>0</v>
      </c>
      <c r="AC16" s="139">
        <v>0</v>
      </c>
      <c r="AZ16" s="139">
        <v>4</v>
      </c>
      <c r="BA16" s="139">
        <f t="shared" si="1"/>
        <v>0</v>
      </c>
      <c r="BB16" s="139">
        <f t="shared" si="2"/>
        <v>0</v>
      </c>
      <c r="BC16" s="139">
        <f t="shared" si="3"/>
        <v>0</v>
      </c>
      <c r="BD16" s="139">
        <f t="shared" si="4"/>
        <v>0</v>
      </c>
      <c r="BE16" s="139">
        <f t="shared" si="5"/>
        <v>0</v>
      </c>
      <c r="CA16" s="167">
        <v>1</v>
      </c>
      <c r="CB16" s="167">
        <v>0</v>
      </c>
      <c r="CZ16" s="139">
        <v>0</v>
      </c>
    </row>
    <row r="17" spans="1:104" ht="12.75">
      <c r="A17" s="161">
        <v>10</v>
      </c>
      <c r="B17" s="162" t="s">
        <v>97</v>
      </c>
      <c r="C17" s="163" t="s">
        <v>98</v>
      </c>
      <c r="D17" s="164" t="s">
        <v>86</v>
      </c>
      <c r="E17" s="165">
        <v>1</v>
      </c>
      <c r="F17" s="165"/>
      <c r="G17" s="166">
        <f t="shared" si="0"/>
        <v>0</v>
      </c>
      <c r="O17" s="160">
        <v>2</v>
      </c>
      <c r="AA17" s="139">
        <v>1</v>
      </c>
      <c r="AB17" s="139">
        <v>9</v>
      </c>
      <c r="AC17" s="139">
        <v>9</v>
      </c>
      <c r="AZ17" s="139">
        <v>4</v>
      </c>
      <c r="BA17" s="139">
        <f t="shared" si="1"/>
        <v>0</v>
      </c>
      <c r="BB17" s="139">
        <f t="shared" si="2"/>
        <v>0</v>
      </c>
      <c r="BC17" s="139">
        <f t="shared" si="3"/>
        <v>0</v>
      </c>
      <c r="BD17" s="139">
        <f t="shared" si="4"/>
        <v>0</v>
      </c>
      <c r="BE17" s="139">
        <f t="shared" si="5"/>
        <v>0</v>
      </c>
      <c r="CA17" s="167">
        <v>1</v>
      </c>
      <c r="CB17" s="167">
        <v>9</v>
      </c>
      <c r="CZ17" s="139">
        <v>0</v>
      </c>
    </row>
    <row r="18" spans="1:104" ht="12.75">
      <c r="A18" s="161">
        <v>11</v>
      </c>
      <c r="B18" s="162" t="s">
        <v>99</v>
      </c>
      <c r="C18" s="163" t="s">
        <v>100</v>
      </c>
      <c r="D18" s="164" t="s">
        <v>79</v>
      </c>
      <c r="E18" s="165">
        <f>150-90</f>
        <v>60</v>
      </c>
      <c r="F18" s="165"/>
      <c r="G18" s="166">
        <f t="shared" si="0"/>
        <v>0</v>
      </c>
      <c r="O18" s="160">
        <v>2</v>
      </c>
      <c r="AA18" s="139">
        <v>1</v>
      </c>
      <c r="AB18" s="139">
        <v>9</v>
      </c>
      <c r="AC18" s="139">
        <v>9</v>
      </c>
      <c r="AZ18" s="139">
        <v>4</v>
      </c>
      <c r="BA18" s="139">
        <f t="shared" si="1"/>
        <v>0</v>
      </c>
      <c r="BB18" s="139">
        <f t="shared" si="2"/>
        <v>0</v>
      </c>
      <c r="BC18" s="139">
        <f t="shared" si="3"/>
        <v>0</v>
      </c>
      <c r="BD18" s="139">
        <f t="shared" si="4"/>
        <v>0</v>
      </c>
      <c r="BE18" s="139">
        <f t="shared" si="5"/>
        <v>0</v>
      </c>
      <c r="CA18" s="167">
        <v>1</v>
      </c>
      <c r="CB18" s="167">
        <v>9</v>
      </c>
      <c r="CZ18" s="139">
        <v>0</v>
      </c>
    </row>
    <row r="19" spans="1:104" ht="12.75">
      <c r="A19" s="161">
        <v>12</v>
      </c>
      <c r="B19" s="162" t="s">
        <v>101</v>
      </c>
      <c r="C19" s="163" t="s">
        <v>102</v>
      </c>
      <c r="D19" s="164" t="s">
        <v>79</v>
      </c>
      <c r="E19" s="165">
        <f>350-210</f>
        <v>140</v>
      </c>
      <c r="F19" s="165"/>
      <c r="G19" s="166">
        <f t="shared" si="0"/>
        <v>0</v>
      </c>
      <c r="O19" s="160">
        <v>2</v>
      </c>
      <c r="AA19" s="139">
        <v>1</v>
      </c>
      <c r="AB19" s="139">
        <v>9</v>
      </c>
      <c r="AC19" s="139">
        <v>9</v>
      </c>
      <c r="AZ19" s="139">
        <v>4</v>
      </c>
      <c r="BA19" s="139">
        <f t="shared" si="1"/>
        <v>0</v>
      </c>
      <c r="BB19" s="139">
        <f t="shared" si="2"/>
        <v>0</v>
      </c>
      <c r="BC19" s="139">
        <f t="shared" si="3"/>
        <v>0</v>
      </c>
      <c r="BD19" s="139">
        <f t="shared" si="4"/>
        <v>0</v>
      </c>
      <c r="BE19" s="139">
        <f t="shared" si="5"/>
        <v>0</v>
      </c>
      <c r="CA19" s="167">
        <v>1</v>
      </c>
      <c r="CB19" s="167">
        <v>9</v>
      </c>
      <c r="CZ19" s="139">
        <v>0</v>
      </c>
    </row>
    <row r="20" spans="1:104" ht="12.75">
      <c r="A20" s="161">
        <v>13</v>
      </c>
      <c r="B20" s="162" t="s">
        <v>103</v>
      </c>
      <c r="C20" s="163" t="s">
        <v>104</v>
      </c>
      <c r="D20" s="164" t="s">
        <v>79</v>
      </c>
      <c r="E20" s="165">
        <f>150-90</f>
        <v>60</v>
      </c>
      <c r="F20" s="165"/>
      <c r="G20" s="166">
        <f t="shared" si="0"/>
        <v>0</v>
      </c>
      <c r="O20" s="160">
        <v>2</v>
      </c>
      <c r="AA20" s="139">
        <v>1</v>
      </c>
      <c r="AB20" s="139">
        <v>9</v>
      </c>
      <c r="AC20" s="139">
        <v>9</v>
      </c>
      <c r="AZ20" s="139">
        <v>4</v>
      </c>
      <c r="BA20" s="139">
        <f t="shared" si="1"/>
        <v>0</v>
      </c>
      <c r="BB20" s="139">
        <f t="shared" si="2"/>
        <v>0</v>
      </c>
      <c r="BC20" s="139">
        <f t="shared" si="3"/>
        <v>0</v>
      </c>
      <c r="BD20" s="139">
        <f t="shared" si="4"/>
        <v>0</v>
      </c>
      <c r="BE20" s="139">
        <f t="shared" si="5"/>
        <v>0</v>
      </c>
      <c r="CA20" s="167">
        <v>1</v>
      </c>
      <c r="CB20" s="167">
        <v>9</v>
      </c>
      <c r="CZ20" s="139">
        <v>0</v>
      </c>
    </row>
    <row r="21" spans="1:104" ht="12.75">
      <c r="A21" s="161">
        <v>14</v>
      </c>
      <c r="B21" s="162" t="s">
        <v>103</v>
      </c>
      <c r="C21" s="163" t="s">
        <v>105</v>
      </c>
      <c r="D21" s="164" t="s">
        <v>79</v>
      </c>
      <c r="E21" s="165">
        <f>300-180</f>
        <v>120</v>
      </c>
      <c r="F21" s="165"/>
      <c r="G21" s="166">
        <f t="shared" si="0"/>
        <v>0</v>
      </c>
      <c r="O21" s="160">
        <v>2</v>
      </c>
      <c r="AA21" s="139">
        <v>2</v>
      </c>
      <c r="AB21" s="139">
        <v>9</v>
      </c>
      <c r="AC21" s="139">
        <v>9</v>
      </c>
      <c r="AZ21" s="139">
        <v>4</v>
      </c>
      <c r="BA21" s="139">
        <f t="shared" si="1"/>
        <v>0</v>
      </c>
      <c r="BB21" s="139">
        <f t="shared" si="2"/>
        <v>0</v>
      </c>
      <c r="BC21" s="139">
        <f t="shared" si="3"/>
        <v>0</v>
      </c>
      <c r="BD21" s="139">
        <f t="shared" si="4"/>
        <v>0</v>
      </c>
      <c r="BE21" s="139">
        <f t="shared" si="5"/>
        <v>0</v>
      </c>
      <c r="CA21" s="167">
        <v>2</v>
      </c>
      <c r="CB21" s="167">
        <v>9</v>
      </c>
      <c r="CZ21" s="139">
        <v>0</v>
      </c>
    </row>
    <row r="22" spans="1:104" ht="12.75">
      <c r="A22" s="161">
        <v>15</v>
      </c>
      <c r="B22" s="162" t="s">
        <v>106</v>
      </c>
      <c r="C22" s="163" t="s">
        <v>107</v>
      </c>
      <c r="D22" s="164" t="s">
        <v>79</v>
      </c>
      <c r="E22" s="165">
        <f>550-330</f>
        <v>220</v>
      </c>
      <c r="F22" s="165"/>
      <c r="G22" s="166">
        <f t="shared" si="0"/>
        <v>0</v>
      </c>
      <c r="O22" s="160">
        <v>2</v>
      </c>
      <c r="AA22" s="139">
        <v>1</v>
      </c>
      <c r="AB22" s="139">
        <v>9</v>
      </c>
      <c r="AC22" s="139">
        <v>9</v>
      </c>
      <c r="AZ22" s="139">
        <v>4</v>
      </c>
      <c r="BA22" s="139">
        <f t="shared" si="1"/>
        <v>0</v>
      </c>
      <c r="BB22" s="139">
        <f t="shared" si="2"/>
        <v>0</v>
      </c>
      <c r="BC22" s="139">
        <f t="shared" si="3"/>
        <v>0</v>
      </c>
      <c r="BD22" s="139">
        <f t="shared" si="4"/>
        <v>0</v>
      </c>
      <c r="BE22" s="139">
        <f t="shared" si="5"/>
        <v>0</v>
      </c>
      <c r="CA22" s="167">
        <v>1</v>
      </c>
      <c r="CB22" s="167">
        <v>9</v>
      </c>
      <c r="CZ22" s="139">
        <v>0</v>
      </c>
    </row>
    <row r="23" spans="1:104" ht="12.75">
      <c r="A23" s="161">
        <v>16</v>
      </c>
      <c r="B23" s="162" t="s">
        <v>108</v>
      </c>
      <c r="C23" s="163" t="s">
        <v>109</v>
      </c>
      <c r="D23" s="164" t="s">
        <v>79</v>
      </c>
      <c r="E23" s="165">
        <v>15</v>
      </c>
      <c r="F23" s="165"/>
      <c r="G23" s="166">
        <f t="shared" si="0"/>
        <v>0</v>
      </c>
      <c r="O23" s="160">
        <v>2</v>
      </c>
      <c r="AA23" s="139">
        <v>1</v>
      </c>
      <c r="AB23" s="139">
        <v>9</v>
      </c>
      <c r="AC23" s="139">
        <v>9</v>
      </c>
      <c r="AZ23" s="139">
        <v>4</v>
      </c>
      <c r="BA23" s="139">
        <f t="shared" si="1"/>
        <v>0</v>
      </c>
      <c r="BB23" s="139">
        <f t="shared" si="2"/>
        <v>0</v>
      </c>
      <c r="BC23" s="139">
        <f t="shared" si="3"/>
        <v>0</v>
      </c>
      <c r="BD23" s="139">
        <f t="shared" si="4"/>
        <v>0</v>
      </c>
      <c r="BE23" s="139">
        <f t="shared" si="5"/>
        <v>0</v>
      </c>
      <c r="CA23" s="167">
        <v>1</v>
      </c>
      <c r="CB23" s="167">
        <v>9</v>
      </c>
      <c r="CZ23" s="139">
        <v>0</v>
      </c>
    </row>
    <row r="24" spans="1:104" ht="12.75">
      <c r="A24" s="161">
        <v>17</v>
      </c>
      <c r="B24" s="162" t="s">
        <v>106</v>
      </c>
      <c r="C24" s="163" t="s">
        <v>110</v>
      </c>
      <c r="D24" s="164" t="s">
        <v>79</v>
      </c>
      <c r="E24" s="165">
        <f>300-180</f>
        <v>120</v>
      </c>
      <c r="F24" s="165"/>
      <c r="G24" s="166">
        <f t="shared" si="0"/>
        <v>0</v>
      </c>
      <c r="O24" s="160">
        <v>2</v>
      </c>
      <c r="AA24" s="139">
        <v>2</v>
      </c>
      <c r="AB24" s="139">
        <v>9</v>
      </c>
      <c r="AC24" s="139">
        <v>9</v>
      </c>
      <c r="AZ24" s="139">
        <v>4</v>
      </c>
      <c r="BA24" s="139">
        <f t="shared" si="1"/>
        <v>0</v>
      </c>
      <c r="BB24" s="139">
        <f t="shared" si="2"/>
        <v>0</v>
      </c>
      <c r="BC24" s="139">
        <f t="shared" si="3"/>
        <v>0</v>
      </c>
      <c r="BD24" s="139">
        <f t="shared" si="4"/>
        <v>0</v>
      </c>
      <c r="BE24" s="139">
        <f t="shared" si="5"/>
        <v>0</v>
      </c>
      <c r="CA24" s="167">
        <v>2</v>
      </c>
      <c r="CB24" s="167">
        <v>9</v>
      </c>
      <c r="CZ24" s="139">
        <v>0</v>
      </c>
    </row>
    <row r="25" spans="1:104" ht="12.75">
      <c r="A25" s="161">
        <v>18</v>
      </c>
      <c r="B25" s="162" t="s">
        <v>106</v>
      </c>
      <c r="C25" s="163" t="s">
        <v>111</v>
      </c>
      <c r="D25" s="164" t="s">
        <v>79</v>
      </c>
      <c r="E25" s="165">
        <f>80-48</f>
        <v>32</v>
      </c>
      <c r="F25" s="165"/>
      <c r="G25" s="166">
        <f t="shared" si="0"/>
        <v>0</v>
      </c>
      <c r="O25" s="160">
        <v>2</v>
      </c>
      <c r="AA25" s="139">
        <v>12</v>
      </c>
      <c r="AB25" s="139">
        <v>0</v>
      </c>
      <c r="AC25" s="139">
        <v>18</v>
      </c>
      <c r="AZ25" s="139">
        <v>4</v>
      </c>
      <c r="BA25" s="139">
        <f t="shared" si="1"/>
        <v>0</v>
      </c>
      <c r="BB25" s="139">
        <f t="shared" si="2"/>
        <v>0</v>
      </c>
      <c r="BC25" s="139">
        <f t="shared" si="3"/>
        <v>0</v>
      </c>
      <c r="BD25" s="139">
        <f t="shared" si="4"/>
        <v>0</v>
      </c>
      <c r="BE25" s="139">
        <f t="shared" si="5"/>
        <v>0</v>
      </c>
      <c r="CA25" s="167">
        <v>12</v>
      </c>
      <c r="CB25" s="167">
        <v>0</v>
      </c>
      <c r="CZ25" s="139">
        <v>0</v>
      </c>
    </row>
    <row r="26" spans="1:80" ht="12.75">
      <c r="A26" s="161"/>
      <c r="B26" s="162"/>
      <c r="C26" s="163"/>
      <c r="D26" s="164"/>
      <c r="E26" s="165"/>
      <c r="F26" s="165"/>
      <c r="G26" s="166"/>
      <c r="O26" s="160"/>
      <c r="CA26" s="167"/>
      <c r="CB26" s="167"/>
    </row>
    <row r="27" spans="1:104" s="194" customFormat="1" ht="12.75">
      <c r="A27" s="189">
        <v>30</v>
      </c>
      <c r="B27" s="190" t="s">
        <v>114</v>
      </c>
      <c r="C27" s="191" t="s">
        <v>115</v>
      </c>
      <c r="D27" s="192" t="s">
        <v>79</v>
      </c>
      <c r="E27" s="188">
        <f>70-42</f>
        <v>28</v>
      </c>
      <c r="F27" s="188"/>
      <c r="G27" s="193">
        <f t="shared" si="0"/>
        <v>0</v>
      </c>
      <c r="H27"/>
      <c r="I27"/>
      <c r="O27" s="195">
        <v>2</v>
      </c>
      <c r="AA27" s="194">
        <v>1</v>
      </c>
      <c r="AB27" s="194">
        <v>9</v>
      </c>
      <c r="AC27" s="194">
        <v>9</v>
      </c>
      <c r="AZ27" s="194">
        <v>4</v>
      </c>
      <c r="BA27" s="194">
        <f t="shared" si="1"/>
        <v>0</v>
      </c>
      <c r="BB27" s="194">
        <f t="shared" si="2"/>
        <v>0</v>
      </c>
      <c r="BC27" s="194">
        <f t="shared" si="3"/>
        <v>0</v>
      </c>
      <c r="BD27" s="194">
        <f t="shared" si="4"/>
        <v>0</v>
      </c>
      <c r="BE27" s="194">
        <f t="shared" si="5"/>
        <v>0</v>
      </c>
      <c r="CA27" s="194">
        <v>1</v>
      </c>
      <c r="CB27" s="194">
        <v>9</v>
      </c>
      <c r="CZ27" s="194">
        <v>0</v>
      </c>
    </row>
    <row r="28" spans="1:104" s="194" customFormat="1" ht="12.75">
      <c r="A28" s="189">
        <v>31</v>
      </c>
      <c r="B28" s="190" t="s">
        <v>116</v>
      </c>
      <c r="C28" s="191" t="s">
        <v>117</v>
      </c>
      <c r="D28" s="192" t="s">
        <v>86</v>
      </c>
      <c r="E28" s="188">
        <f>15-10</f>
        <v>5</v>
      </c>
      <c r="F28" s="188"/>
      <c r="G28" s="193">
        <f t="shared" si="0"/>
        <v>0</v>
      </c>
      <c r="H28"/>
      <c r="I28"/>
      <c r="O28" s="195">
        <v>2</v>
      </c>
      <c r="AA28" s="194">
        <v>1</v>
      </c>
      <c r="AB28" s="194">
        <v>9</v>
      </c>
      <c r="AC28" s="194">
        <v>9</v>
      </c>
      <c r="AZ28" s="194">
        <v>4</v>
      </c>
      <c r="BA28" s="194">
        <f t="shared" si="1"/>
        <v>0</v>
      </c>
      <c r="BB28" s="194">
        <f t="shared" si="2"/>
        <v>0</v>
      </c>
      <c r="BC28" s="194">
        <f t="shared" si="3"/>
        <v>0</v>
      </c>
      <c r="BD28" s="194">
        <f t="shared" si="4"/>
        <v>0</v>
      </c>
      <c r="BE28" s="194">
        <f t="shared" si="5"/>
        <v>0</v>
      </c>
      <c r="CA28" s="194">
        <v>1</v>
      </c>
      <c r="CB28" s="194">
        <v>9</v>
      </c>
      <c r="CZ28" s="194">
        <v>0</v>
      </c>
    </row>
    <row r="29" spans="1:104" ht="12.75">
      <c r="A29" s="161">
        <v>32</v>
      </c>
      <c r="B29" s="162" t="s">
        <v>112</v>
      </c>
      <c r="C29" s="163" t="s">
        <v>113</v>
      </c>
      <c r="D29" s="164" t="s">
        <v>86</v>
      </c>
      <c r="E29" s="165">
        <v>2</v>
      </c>
      <c r="F29" s="165"/>
      <c r="G29" s="166">
        <f t="shared" si="0"/>
        <v>0</v>
      </c>
      <c r="O29" s="160">
        <v>2</v>
      </c>
      <c r="AA29" s="139">
        <v>1</v>
      </c>
      <c r="AB29" s="139">
        <v>9</v>
      </c>
      <c r="AC29" s="139">
        <v>9</v>
      </c>
      <c r="AZ29" s="139">
        <v>4</v>
      </c>
      <c r="BA29" s="139">
        <f t="shared" si="1"/>
        <v>0</v>
      </c>
      <c r="BB29" s="139">
        <f t="shared" si="2"/>
        <v>0</v>
      </c>
      <c r="BC29" s="139">
        <f t="shared" si="3"/>
        <v>0</v>
      </c>
      <c r="BD29" s="139">
        <f t="shared" si="4"/>
        <v>0</v>
      </c>
      <c r="BE29" s="139">
        <f t="shared" si="5"/>
        <v>0</v>
      </c>
      <c r="CA29" s="167">
        <v>1</v>
      </c>
      <c r="CB29" s="167">
        <v>9</v>
      </c>
      <c r="CZ29" s="139">
        <v>0</v>
      </c>
    </row>
    <row r="30" spans="1:104" ht="12.75">
      <c r="A30" s="161">
        <v>33</v>
      </c>
      <c r="B30" s="162" t="s">
        <v>118</v>
      </c>
      <c r="C30" s="163" t="s">
        <v>119</v>
      </c>
      <c r="D30" s="164" t="s">
        <v>86</v>
      </c>
      <c r="E30" s="165">
        <f>114-68</f>
        <v>46</v>
      </c>
      <c r="F30" s="165"/>
      <c r="G30" s="166">
        <f aca="true" t="shared" si="6" ref="G30:G59">E30*F30</f>
        <v>0</v>
      </c>
      <c r="O30" s="160">
        <v>2</v>
      </c>
      <c r="AA30" s="139">
        <v>1</v>
      </c>
      <c r="AB30" s="139">
        <v>1</v>
      </c>
      <c r="AC30" s="139">
        <v>1</v>
      </c>
      <c r="AZ30" s="139">
        <v>4</v>
      </c>
      <c r="BA30" s="139">
        <f aca="true" t="shared" si="7" ref="BA30:BA59">IF(AZ30=1,G30,0)</f>
        <v>0</v>
      </c>
      <c r="BB30" s="139">
        <f aca="true" t="shared" si="8" ref="BB30:BB61">IF(AZ30=2,G30,0)</f>
        <v>0</v>
      </c>
      <c r="BC30" s="139">
        <f aca="true" t="shared" si="9" ref="BC30:BC61">IF(AZ30=3,G30,0)</f>
        <v>0</v>
      </c>
      <c r="BD30" s="139">
        <f aca="true" t="shared" si="10" ref="BD30:BD61">IF(AZ30=4,G30,0)</f>
        <v>0</v>
      </c>
      <c r="BE30" s="139">
        <f aca="true" t="shared" si="11" ref="BE30:BE61">IF(AZ30=5,G30,0)</f>
        <v>0</v>
      </c>
      <c r="CA30" s="167">
        <v>1</v>
      </c>
      <c r="CB30" s="167">
        <v>1</v>
      </c>
      <c r="CZ30" s="139">
        <v>0</v>
      </c>
    </row>
    <row r="31" spans="1:104" ht="12.75">
      <c r="A31" s="161">
        <v>34</v>
      </c>
      <c r="B31" s="162" t="s">
        <v>120</v>
      </c>
      <c r="C31" s="163" t="s">
        <v>121</v>
      </c>
      <c r="D31" s="164" t="s">
        <v>86</v>
      </c>
      <c r="E31" s="165">
        <f>15-9</f>
        <v>6</v>
      </c>
      <c r="F31" s="165"/>
      <c r="G31" s="166">
        <f t="shared" si="6"/>
        <v>0</v>
      </c>
      <c r="O31" s="160">
        <v>2</v>
      </c>
      <c r="AA31" s="139">
        <v>1</v>
      </c>
      <c r="AB31" s="139">
        <v>9</v>
      </c>
      <c r="AC31" s="139">
        <v>9</v>
      </c>
      <c r="AZ31" s="139">
        <v>4</v>
      </c>
      <c r="BA31" s="139">
        <f t="shared" si="7"/>
        <v>0</v>
      </c>
      <c r="BB31" s="139">
        <f t="shared" si="8"/>
        <v>0</v>
      </c>
      <c r="BC31" s="139">
        <f t="shared" si="9"/>
        <v>0</v>
      </c>
      <c r="BD31" s="139">
        <f t="shared" si="10"/>
        <v>0</v>
      </c>
      <c r="BE31" s="139">
        <f t="shared" si="11"/>
        <v>0</v>
      </c>
      <c r="CA31" s="167">
        <v>1</v>
      </c>
      <c r="CB31" s="167">
        <v>9</v>
      </c>
      <c r="CZ31" s="139">
        <v>0</v>
      </c>
    </row>
    <row r="32" spans="1:104" ht="12.75">
      <c r="A32" s="161">
        <v>35</v>
      </c>
      <c r="B32" s="162" t="s">
        <v>122</v>
      </c>
      <c r="C32" s="163" t="s">
        <v>123</v>
      </c>
      <c r="D32" s="164" t="s">
        <v>86</v>
      </c>
      <c r="E32" s="165">
        <v>6</v>
      </c>
      <c r="F32" s="165"/>
      <c r="G32" s="166">
        <f t="shared" si="6"/>
        <v>0</v>
      </c>
      <c r="O32" s="160">
        <v>2</v>
      </c>
      <c r="AA32" s="139">
        <v>1</v>
      </c>
      <c r="AB32" s="139">
        <v>9</v>
      </c>
      <c r="AC32" s="139">
        <v>9</v>
      </c>
      <c r="AZ32" s="139">
        <v>4</v>
      </c>
      <c r="BA32" s="139">
        <f t="shared" si="7"/>
        <v>0</v>
      </c>
      <c r="BB32" s="139">
        <f t="shared" si="8"/>
        <v>0</v>
      </c>
      <c r="BC32" s="139">
        <f t="shared" si="9"/>
        <v>0</v>
      </c>
      <c r="BD32" s="139">
        <f t="shared" si="10"/>
        <v>0</v>
      </c>
      <c r="BE32" s="139">
        <f t="shared" si="11"/>
        <v>0</v>
      </c>
      <c r="CA32" s="167">
        <v>1</v>
      </c>
      <c r="CB32" s="167">
        <v>9</v>
      </c>
      <c r="CZ32" s="139">
        <v>0</v>
      </c>
    </row>
    <row r="33" spans="1:104" ht="12.75">
      <c r="A33" s="161">
        <v>36</v>
      </c>
      <c r="B33" s="162" t="s">
        <v>124</v>
      </c>
      <c r="C33" s="163" t="s">
        <v>125</v>
      </c>
      <c r="D33" s="164" t="s">
        <v>86</v>
      </c>
      <c r="E33" s="165">
        <f>10-4</f>
        <v>6</v>
      </c>
      <c r="F33" s="165"/>
      <c r="G33" s="166">
        <f t="shared" si="6"/>
        <v>0</v>
      </c>
      <c r="O33" s="160">
        <v>2</v>
      </c>
      <c r="AA33" s="139">
        <v>1</v>
      </c>
      <c r="AB33" s="139">
        <v>9</v>
      </c>
      <c r="AC33" s="139">
        <v>9</v>
      </c>
      <c r="AZ33" s="139">
        <v>4</v>
      </c>
      <c r="BA33" s="139">
        <f t="shared" si="7"/>
        <v>0</v>
      </c>
      <c r="BB33" s="139">
        <f t="shared" si="8"/>
        <v>0</v>
      </c>
      <c r="BC33" s="139">
        <f t="shared" si="9"/>
        <v>0</v>
      </c>
      <c r="BD33" s="139">
        <f t="shared" si="10"/>
        <v>0</v>
      </c>
      <c r="BE33" s="139">
        <f t="shared" si="11"/>
        <v>0</v>
      </c>
      <c r="CA33" s="167">
        <v>1</v>
      </c>
      <c r="CB33" s="167">
        <v>9</v>
      </c>
      <c r="CZ33" s="139">
        <v>0</v>
      </c>
    </row>
    <row r="34" spans="1:104" ht="12.75">
      <c r="A34" s="161">
        <v>37</v>
      </c>
      <c r="B34" s="162" t="s">
        <v>126</v>
      </c>
      <c r="C34" s="163" t="s">
        <v>127</v>
      </c>
      <c r="D34" s="164" t="s">
        <v>86</v>
      </c>
      <c r="E34" s="165">
        <f>56-32</f>
        <v>24</v>
      </c>
      <c r="F34" s="165"/>
      <c r="G34" s="166">
        <f t="shared" si="6"/>
        <v>0</v>
      </c>
      <c r="O34" s="160">
        <v>2</v>
      </c>
      <c r="AA34" s="139">
        <v>1</v>
      </c>
      <c r="AB34" s="139">
        <v>9</v>
      </c>
      <c r="AC34" s="139">
        <v>9</v>
      </c>
      <c r="AZ34" s="139">
        <v>4</v>
      </c>
      <c r="BA34" s="139">
        <f t="shared" si="7"/>
        <v>0</v>
      </c>
      <c r="BB34" s="139">
        <f t="shared" si="8"/>
        <v>0</v>
      </c>
      <c r="BC34" s="139">
        <f t="shared" si="9"/>
        <v>0</v>
      </c>
      <c r="BD34" s="139">
        <f t="shared" si="10"/>
        <v>0</v>
      </c>
      <c r="BE34" s="139">
        <f t="shared" si="11"/>
        <v>0</v>
      </c>
      <c r="CA34" s="167">
        <v>1</v>
      </c>
      <c r="CB34" s="167">
        <v>9</v>
      </c>
      <c r="CZ34" s="139">
        <v>0</v>
      </c>
    </row>
    <row r="35" spans="1:104" ht="12.75">
      <c r="A35" s="161">
        <v>38</v>
      </c>
      <c r="B35" s="162" t="s">
        <v>128</v>
      </c>
      <c r="C35" s="163" t="s">
        <v>129</v>
      </c>
      <c r="D35" s="164" t="s">
        <v>86</v>
      </c>
      <c r="E35" s="165">
        <v>2</v>
      </c>
      <c r="F35" s="165"/>
      <c r="G35" s="166">
        <f t="shared" si="6"/>
        <v>0</v>
      </c>
      <c r="O35" s="160">
        <v>2</v>
      </c>
      <c r="AA35" s="139">
        <v>1</v>
      </c>
      <c r="AB35" s="139">
        <v>9</v>
      </c>
      <c r="AC35" s="139">
        <v>9</v>
      </c>
      <c r="AZ35" s="139">
        <v>4</v>
      </c>
      <c r="BA35" s="139">
        <f t="shared" si="7"/>
        <v>0</v>
      </c>
      <c r="BB35" s="139">
        <f t="shared" si="8"/>
        <v>0</v>
      </c>
      <c r="BC35" s="139">
        <f t="shared" si="9"/>
        <v>0</v>
      </c>
      <c r="BD35" s="139">
        <f t="shared" si="10"/>
        <v>0</v>
      </c>
      <c r="BE35" s="139">
        <f t="shared" si="11"/>
        <v>0</v>
      </c>
      <c r="CA35" s="167">
        <v>1</v>
      </c>
      <c r="CB35" s="167">
        <v>9</v>
      </c>
      <c r="CZ35" s="139">
        <v>0</v>
      </c>
    </row>
    <row r="36" spans="1:104" ht="12.75">
      <c r="A36" s="161">
        <v>39</v>
      </c>
      <c r="B36" s="162" t="s">
        <v>130</v>
      </c>
      <c r="C36" s="163" t="s">
        <v>131</v>
      </c>
      <c r="D36" s="164" t="s">
        <v>86</v>
      </c>
      <c r="E36" s="165">
        <f>7-4</f>
        <v>3</v>
      </c>
      <c r="F36" s="165"/>
      <c r="G36" s="166">
        <f t="shared" si="6"/>
        <v>0</v>
      </c>
      <c r="O36" s="160">
        <v>2</v>
      </c>
      <c r="AA36" s="139">
        <v>1</v>
      </c>
      <c r="AB36" s="139">
        <v>9</v>
      </c>
      <c r="AC36" s="139">
        <v>9</v>
      </c>
      <c r="AZ36" s="139">
        <v>4</v>
      </c>
      <c r="BA36" s="139">
        <f t="shared" si="7"/>
        <v>0</v>
      </c>
      <c r="BB36" s="139">
        <f t="shared" si="8"/>
        <v>0</v>
      </c>
      <c r="BC36" s="139">
        <f t="shared" si="9"/>
        <v>0</v>
      </c>
      <c r="BD36" s="139">
        <f t="shared" si="10"/>
        <v>0</v>
      </c>
      <c r="BE36" s="139">
        <f t="shared" si="11"/>
        <v>0</v>
      </c>
      <c r="CA36" s="167">
        <v>1</v>
      </c>
      <c r="CB36" s="167">
        <v>9</v>
      </c>
      <c r="CZ36" s="139">
        <v>0</v>
      </c>
    </row>
    <row r="37" spans="1:104" ht="12.75">
      <c r="A37" s="161">
        <v>40</v>
      </c>
      <c r="B37" s="162" t="s">
        <v>132</v>
      </c>
      <c r="C37" s="163" t="s">
        <v>133</v>
      </c>
      <c r="D37" s="164" t="s">
        <v>86</v>
      </c>
      <c r="E37" s="165">
        <f>14-8</f>
        <v>6</v>
      </c>
      <c r="F37" s="165"/>
      <c r="G37" s="166">
        <f t="shared" si="6"/>
        <v>0</v>
      </c>
      <c r="O37" s="160">
        <v>2</v>
      </c>
      <c r="AA37" s="139">
        <v>1</v>
      </c>
      <c r="AB37" s="139">
        <v>9</v>
      </c>
      <c r="AC37" s="139">
        <v>9</v>
      </c>
      <c r="AZ37" s="139">
        <v>4</v>
      </c>
      <c r="BA37" s="139">
        <f t="shared" si="7"/>
        <v>0</v>
      </c>
      <c r="BB37" s="139">
        <f t="shared" si="8"/>
        <v>0</v>
      </c>
      <c r="BC37" s="139">
        <f t="shared" si="9"/>
        <v>0</v>
      </c>
      <c r="BD37" s="139">
        <f t="shared" si="10"/>
        <v>0</v>
      </c>
      <c r="BE37" s="139">
        <f t="shared" si="11"/>
        <v>0</v>
      </c>
      <c r="CA37" s="167">
        <v>1</v>
      </c>
      <c r="CB37" s="167">
        <v>9</v>
      </c>
      <c r="CZ37" s="139">
        <v>0</v>
      </c>
    </row>
    <row r="38" spans="1:104" ht="12.75">
      <c r="A38" s="161">
        <v>41</v>
      </c>
      <c r="B38" s="162" t="s">
        <v>134</v>
      </c>
      <c r="C38" s="163" t="s">
        <v>135</v>
      </c>
      <c r="D38" s="164" t="s">
        <v>86</v>
      </c>
      <c r="E38" s="165">
        <v>2</v>
      </c>
      <c r="F38" s="165"/>
      <c r="G38" s="166">
        <f t="shared" si="6"/>
        <v>0</v>
      </c>
      <c r="O38" s="160">
        <v>2</v>
      </c>
      <c r="AA38" s="139">
        <v>1</v>
      </c>
      <c r="AB38" s="139">
        <v>9</v>
      </c>
      <c r="AC38" s="139">
        <v>9</v>
      </c>
      <c r="AZ38" s="139">
        <v>4</v>
      </c>
      <c r="BA38" s="139">
        <f t="shared" si="7"/>
        <v>0</v>
      </c>
      <c r="BB38" s="139">
        <f t="shared" si="8"/>
        <v>0</v>
      </c>
      <c r="BC38" s="139">
        <f t="shared" si="9"/>
        <v>0</v>
      </c>
      <c r="BD38" s="139">
        <f t="shared" si="10"/>
        <v>0</v>
      </c>
      <c r="BE38" s="139">
        <f t="shared" si="11"/>
        <v>0</v>
      </c>
      <c r="CA38" s="167">
        <v>1</v>
      </c>
      <c r="CB38" s="167">
        <v>9</v>
      </c>
      <c r="CZ38" s="139">
        <v>0</v>
      </c>
    </row>
    <row r="39" spans="1:104" ht="12.75">
      <c r="A39" s="161">
        <v>42</v>
      </c>
      <c r="B39" s="162" t="s">
        <v>136</v>
      </c>
      <c r="C39" s="163" t="s">
        <v>137</v>
      </c>
      <c r="D39" s="164" t="s">
        <v>86</v>
      </c>
      <c r="E39" s="165">
        <v>1</v>
      </c>
      <c r="F39" s="165"/>
      <c r="G39" s="166">
        <f t="shared" si="6"/>
        <v>0</v>
      </c>
      <c r="O39" s="160">
        <v>2</v>
      </c>
      <c r="AA39" s="139">
        <v>1</v>
      </c>
      <c r="AB39" s="139">
        <v>9</v>
      </c>
      <c r="AC39" s="139">
        <v>9</v>
      </c>
      <c r="AZ39" s="139">
        <v>4</v>
      </c>
      <c r="BA39" s="139">
        <f t="shared" si="7"/>
        <v>0</v>
      </c>
      <c r="BB39" s="139">
        <f t="shared" si="8"/>
        <v>0</v>
      </c>
      <c r="BC39" s="139">
        <f t="shared" si="9"/>
        <v>0</v>
      </c>
      <c r="BD39" s="139">
        <f t="shared" si="10"/>
        <v>0</v>
      </c>
      <c r="BE39" s="139">
        <f t="shared" si="11"/>
        <v>0</v>
      </c>
      <c r="CA39" s="167">
        <v>1</v>
      </c>
      <c r="CB39" s="167">
        <v>9</v>
      </c>
      <c r="CZ39" s="139">
        <v>0</v>
      </c>
    </row>
    <row r="40" spans="1:104" ht="12.75">
      <c r="A40" s="161">
        <v>43</v>
      </c>
      <c r="B40" s="162" t="s">
        <v>138</v>
      </c>
      <c r="C40" s="163" t="s">
        <v>139</v>
      </c>
      <c r="D40" s="164" t="s">
        <v>86</v>
      </c>
      <c r="E40" s="165"/>
      <c r="F40" s="165"/>
      <c r="G40" s="166">
        <f t="shared" si="6"/>
        <v>0</v>
      </c>
      <c r="O40" s="160">
        <v>2</v>
      </c>
      <c r="AA40" s="139">
        <v>1</v>
      </c>
      <c r="AB40" s="139">
        <v>9</v>
      </c>
      <c r="AC40" s="139">
        <v>9</v>
      </c>
      <c r="AZ40" s="139">
        <v>4</v>
      </c>
      <c r="BA40" s="139">
        <f t="shared" si="7"/>
        <v>0</v>
      </c>
      <c r="BB40" s="139">
        <f t="shared" si="8"/>
        <v>0</v>
      </c>
      <c r="BC40" s="139">
        <f t="shared" si="9"/>
        <v>0</v>
      </c>
      <c r="BD40" s="139">
        <f t="shared" si="10"/>
        <v>0</v>
      </c>
      <c r="BE40" s="139">
        <f t="shared" si="11"/>
        <v>0</v>
      </c>
      <c r="CA40" s="167">
        <v>1</v>
      </c>
      <c r="CB40" s="167">
        <v>9</v>
      </c>
      <c r="CZ40" s="139">
        <v>0</v>
      </c>
    </row>
    <row r="41" spans="1:104" ht="12.75">
      <c r="A41" s="161">
        <v>44</v>
      </c>
      <c r="B41" s="162" t="s">
        <v>140</v>
      </c>
      <c r="C41" s="163" t="s">
        <v>141</v>
      </c>
      <c r="D41" s="164" t="s">
        <v>86</v>
      </c>
      <c r="E41" s="165"/>
      <c r="F41" s="165"/>
      <c r="G41" s="166">
        <f t="shared" si="6"/>
        <v>0</v>
      </c>
      <c r="O41" s="160">
        <v>2</v>
      </c>
      <c r="AA41" s="139">
        <v>1</v>
      </c>
      <c r="AB41" s="139">
        <v>9</v>
      </c>
      <c r="AC41" s="139">
        <v>9</v>
      </c>
      <c r="AZ41" s="139">
        <v>4</v>
      </c>
      <c r="BA41" s="139">
        <f t="shared" si="7"/>
        <v>0</v>
      </c>
      <c r="BB41" s="139">
        <f t="shared" si="8"/>
        <v>0</v>
      </c>
      <c r="BC41" s="139">
        <f t="shared" si="9"/>
        <v>0</v>
      </c>
      <c r="BD41" s="139">
        <f t="shared" si="10"/>
        <v>0</v>
      </c>
      <c r="BE41" s="139">
        <f t="shared" si="11"/>
        <v>0</v>
      </c>
      <c r="CA41" s="167">
        <v>1</v>
      </c>
      <c r="CB41" s="167">
        <v>9</v>
      </c>
      <c r="CZ41" s="139">
        <v>0</v>
      </c>
    </row>
    <row r="42" spans="1:104" ht="12.75">
      <c r="A42" s="161">
        <v>45</v>
      </c>
      <c r="B42" s="162" t="s">
        <v>142</v>
      </c>
      <c r="C42" s="163" t="s">
        <v>143</v>
      </c>
      <c r="D42" s="164" t="s">
        <v>86</v>
      </c>
      <c r="E42" s="165"/>
      <c r="F42" s="165"/>
      <c r="G42" s="166">
        <f t="shared" si="6"/>
        <v>0</v>
      </c>
      <c r="O42" s="160">
        <v>2</v>
      </c>
      <c r="AA42" s="139">
        <v>1</v>
      </c>
      <c r="AB42" s="139">
        <v>9</v>
      </c>
      <c r="AC42" s="139">
        <v>9</v>
      </c>
      <c r="AZ42" s="139">
        <v>4</v>
      </c>
      <c r="BA42" s="139">
        <f t="shared" si="7"/>
        <v>0</v>
      </c>
      <c r="BB42" s="139">
        <f t="shared" si="8"/>
        <v>0</v>
      </c>
      <c r="BC42" s="139">
        <f t="shared" si="9"/>
        <v>0</v>
      </c>
      <c r="BD42" s="139">
        <f t="shared" si="10"/>
        <v>0</v>
      </c>
      <c r="BE42" s="139">
        <f t="shared" si="11"/>
        <v>0</v>
      </c>
      <c r="CA42" s="167">
        <v>1</v>
      </c>
      <c r="CB42" s="167">
        <v>9</v>
      </c>
      <c r="CZ42" s="139">
        <v>0</v>
      </c>
    </row>
    <row r="43" spans="1:104" ht="12.75">
      <c r="A43" s="161">
        <v>46</v>
      </c>
      <c r="B43" s="162" t="s">
        <v>144</v>
      </c>
      <c r="C43" s="163" t="s">
        <v>145</v>
      </c>
      <c r="D43" s="164" t="s">
        <v>86</v>
      </c>
      <c r="E43" s="165"/>
      <c r="F43" s="165"/>
      <c r="G43" s="166">
        <f t="shared" si="6"/>
        <v>0</v>
      </c>
      <c r="O43" s="160">
        <v>2</v>
      </c>
      <c r="AA43" s="139">
        <v>1</v>
      </c>
      <c r="AB43" s="139">
        <v>9</v>
      </c>
      <c r="AC43" s="139">
        <v>9</v>
      </c>
      <c r="AZ43" s="139">
        <v>4</v>
      </c>
      <c r="BA43" s="139">
        <f t="shared" si="7"/>
        <v>0</v>
      </c>
      <c r="BB43" s="139">
        <f t="shared" si="8"/>
        <v>0</v>
      </c>
      <c r="BC43" s="139">
        <f t="shared" si="9"/>
        <v>0</v>
      </c>
      <c r="BD43" s="139">
        <f t="shared" si="10"/>
        <v>0</v>
      </c>
      <c r="BE43" s="139">
        <f t="shared" si="11"/>
        <v>0</v>
      </c>
      <c r="CA43" s="167">
        <v>1</v>
      </c>
      <c r="CB43" s="167">
        <v>9</v>
      </c>
      <c r="CZ43" s="139">
        <v>0</v>
      </c>
    </row>
    <row r="44" spans="1:104" ht="12.75">
      <c r="A44" s="161">
        <v>47</v>
      </c>
      <c r="B44" s="162" t="s">
        <v>146</v>
      </c>
      <c r="C44" s="163" t="s">
        <v>147</v>
      </c>
      <c r="D44" s="164" t="s">
        <v>86</v>
      </c>
      <c r="E44" s="165"/>
      <c r="F44" s="165"/>
      <c r="G44" s="166">
        <f t="shared" si="6"/>
        <v>0</v>
      </c>
      <c r="O44" s="160">
        <v>2</v>
      </c>
      <c r="AA44" s="139">
        <v>1</v>
      </c>
      <c r="AB44" s="139">
        <v>9</v>
      </c>
      <c r="AC44" s="139">
        <v>9</v>
      </c>
      <c r="AZ44" s="139">
        <v>4</v>
      </c>
      <c r="BA44" s="139">
        <f t="shared" si="7"/>
        <v>0</v>
      </c>
      <c r="BB44" s="139">
        <f t="shared" si="8"/>
        <v>0</v>
      </c>
      <c r="BC44" s="139">
        <f t="shared" si="9"/>
        <v>0</v>
      </c>
      <c r="BD44" s="139">
        <f t="shared" si="10"/>
        <v>0</v>
      </c>
      <c r="BE44" s="139">
        <f t="shared" si="11"/>
        <v>0</v>
      </c>
      <c r="CA44" s="167">
        <v>1</v>
      </c>
      <c r="CB44" s="167">
        <v>9</v>
      </c>
      <c r="CZ44" s="139">
        <v>0</v>
      </c>
    </row>
    <row r="45" spans="1:104" ht="12.75">
      <c r="A45" s="161">
        <v>48</v>
      </c>
      <c r="B45" s="162" t="s">
        <v>148</v>
      </c>
      <c r="C45" s="163" t="s">
        <v>149</v>
      </c>
      <c r="D45" s="164" t="s">
        <v>86</v>
      </c>
      <c r="E45" s="165"/>
      <c r="F45" s="165"/>
      <c r="G45" s="166">
        <f t="shared" si="6"/>
        <v>0</v>
      </c>
      <c r="O45" s="160">
        <v>2</v>
      </c>
      <c r="AA45" s="139">
        <v>1</v>
      </c>
      <c r="AB45" s="139">
        <v>9</v>
      </c>
      <c r="AC45" s="139">
        <v>9</v>
      </c>
      <c r="AZ45" s="139">
        <v>4</v>
      </c>
      <c r="BA45" s="139">
        <f t="shared" si="7"/>
        <v>0</v>
      </c>
      <c r="BB45" s="139">
        <f t="shared" si="8"/>
        <v>0</v>
      </c>
      <c r="BC45" s="139">
        <f t="shared" si="9"/>
        <v>0</v>
      </c>
      <c r="BD45" s="139">
        <f t="shared" si="10"/>
        <v>0</v>
      </c>
      <c r="BE45" s="139">
        <f t="shared" si="11"/>
        <v>0</v>
      </c>
      <c r="CA45" s="167">
        <v>1</v>
      </c>
      <c r="CB45" s="167">
        <v>9</v>
      </c>
      <c r="CZ45" s="139">
        <v>0</v>
      </c>
    </row>
    <row r="46" spans="1:104" ht="12.75">
      <c r="A46" s="161">
        <v>49</v>
      </c>
      <c r="B46" s="162" t="s">
        <v>150</v>
      </c>
      <c r="C46" s="163" t="s">
        <v>151</v>
      </c>
      <c r="D46" s="164" t="s">
        <v>86</v>
      </c>
      <c r="E46" s="165"/>
      <c r="F46" s="165"/>
      <c r="G46" s="166">
        <f t="shared" si="6"/>
        <v>0</v>
      </c>
      <c r="O46" s="160">
        <v>2</v>
      </c>
      <c r="AA46" s="139">
        <v>1</v>
      </c>
      <c r="AB46" s="139">
        <v>9</v>
      </c>
      <c r="AC46" s="139">
        <v>9</v>
      </c>
      <c r="AZ46" s="139">
        <v>4</v>
      </c>
      <c r="BA46" s="139">
        <f t="shared" si="7"/>
        <v>0</v>
      </c>
      <c r="BB46" s="139">
        <f t="shared" si="8"/>
        <v>0</v>
      </c>
      <c r="BC46" s="139">
        <f t="shared" si="9"/>
        <v>0</v>
      </c>
      <c r="BD46" s="139">
        <f t="shared" si="10"/>
        <v>0</v>
      </c>
      <c r="BE46" s="139">
        <f t="shared" si="11"/>
        <v>0</v>
      </c>
      <c r="CA46" s="167">
        <v>1</v>
      </c>
      <c r="CB46" s="167">
        <v>9</v>
      </c>
      <c r="CZ46" s="139">
        <v>0</v>
      </c>
    </row>
    <row r="47" spans="1:80" ht="12.75">
      <c r="A47" s="161"/>
      <c r="B47" s="162"/>
      <c r="C47" s="163"/>
      <c r="D47" s="164"/>
      <c r="E47" s="165"/>
      <c r="F47" s="165"/>
      <c r="G47" s="166"/>
      <c r="O47" s="160"/>
      <c r="CA47" s="167"/>
      <c r="CB47" s="167"/>
    </row>
    <row r="48" spans="1:104" ht="12.75">
      <c r="A48" s="161">
        <v>52</v>
      </c>
      <c r="B48" s="162" t="s">
        <v>152</v>
      </c>
      <c r="C48" s="163" t="s">
        <v>153</v>
      </c>
      <c r="D48" s="164" t="s">
        <v>86</v>
      </c>
      <c r="E48" s="165"/>
      <c r="F48" s="165"/>
      <c r="G48" s="166">
        <f t="shared" si="6"/>
        <v>0</v>
      </c>
      <c r="O48" s="160">
        <v>2</v>
      </c>
      <c r="AA48" s="139">
        <v>1</v>
      </c>
      <c r="AB48" s="139">
        <v>9</v>
      </c>
      <c r="AC48" s="139">
        <v>9</v>
      </c>
      <c r="AZ48" s="139">
        <v>4</v>
      </c>
      <c r="BA48" s="139">
        <f t="shared" si="7"/>
        <v>0</v>
      </c>
      <c r="BB48" s="139">
        <f t="shared" si="8"/>
        <v>0</v>
      </c>
      <c r="BC48" s="139">
        <f t="shared" si="9"/>
        <v>0</v>
      </c>
      <c r="BD48" s="139">
        <f t="shared" si="10"/>
        <v>0</v>
      </c>
      <c r="BE48" s="139">
        <f t="shared" si="11"/>
        <v>0</v>
      </c>
      <c r="CA48" s="167">
        <v>1</v>
      </c>
      <c r="CB48" s="167">
        <v>9</v>
      </c>
      <c r="CZ48" s="139">
        <v>0</v>
      </c>
    </row>
    <row r="49" spans="1:104" ht="12.75">
      <c r="A49" s="161">
        <v>53</v>
      </c>
      <c r="B49" s="162" t="s">
        <v>154</v>
      </c>
      <c r="C49" s="163" t="s">
        <v>155</v>
      </c>
      <c r="D49" s="164" t="s">
        <v>86</v>
      </c>
      <c r="E49" s="165"/>
      <c r="F49" s="165"/>
      <c r="G49" s="166">
        <f t="shared" si="6"/>
        <v>0</v>
      </c>
      <c r="O49" s="160">
        <v>2</v>
      </c>
      <c r="AA49" s="139">
        <v>1</v>
      </c>
      <c r="AB49" s="139">
        <v>9</v>
      </c>
      <c r="AC49" s="139">
        <v>9</v>
      </c>
      <c r="AZ49" s="139">
        <v>4</v>
      </c>
      <c r="BA49" s="139">
        <f t="shared" si="7"/>
        <v>0</v>
      </c>
      <c r="BB49" s="139">
        <f t="shared" si="8"/>
        <v>0</v>
      </c>
      <c r="BC49" s="139">
        <f t="shared" si="9"/>
        <v>0</v>
      </c>
      <c r="BD49" s="139">
        <f t="shared" si="10"/>
        <v>0</v>
      </c>
      <c r="BE49" s="139">
        <f t="shared" si="11"/>
        <v>0</v>
      </c>
      <c r="CA49" s="167">
        <v>1</v>
      </c>
      <c r="CB49" s="167">
        <v>9</v>
      </c>
      <c r="CZ49" s="139">
        <v>0</v>
      </c>
    </row>
    <row r="50" spans="1:104" ht="12.75">
      <c r="A50" s="161">
        <v>54</v>
      </c>
      <c r="B50" s="162" t="s">
        <v>156</v>
      </c>
      <c r="C50" s="163" t="s">
        <v>157</v>
      </c>
      <c r="D50" s="164" t="s">
        <v>86</v>
      </c>
      <c r="E50" s="165"/>
      <c r="F50" s="165"/>
      <c r="G50" s="166">
        <f t="shared" si="6"/>
        <v>0</v>
      </c>
      <c r="O50" s="160">
        <v>2</v>
      </c>
      <c r="AA50" s="139">
        <v>1</v>
      </c>
      <c r="AB50" s="139">
        <v>9</v>
      </c>
      <c r="AC50" s="139">
        <v>9</v>
      </c>
      <c r="AZ50" s="139">
        <v>4</v>
      </c>
      <c r="BA50" s="139">
        <f t="shared" si="7"/>
        <v>0</v>
      </c>
      <c r="BB50" s="139">
        <f t="shared" si="8"/>
        <v>0</v>
      </c>
      <c r="BC50" s="139">
        <f t="shared" si="9"/>
        <v>0</v>
      </c>
      <c r="BD50" s="139">
        <f t="shared" si="10"/>
        <v>0</v>
      </c>
      <c r="BE50" s="139">
        <f t="shared" si="11"/>
        <v>0</v>
      </c>
      <c r="CA50" s="167">
        <v>1</v>
      </c>
      <c r="CB50" s="167">
        <v>9</v>
      </c>
      <c r="CZ50" s="139">
        <v>0</v>
      </c>
    </row>
    <row r="51" spans="1:80" ht="12.75">
      <c r="A51" s="161"/>
      <c r="B51" s="162"/>
      <c r="C51" s="163"/>
      <c r="D51" s="164"/>
      <c r="E51" s="165"/>
      <c r="F51" s="165"/>
      <c r="G51" s="166"/>
      <c r="O51" s="160"/>
      <c r="CA51" s="167"/>
      <c r="CB51" s="167"/>
    </row>
    <row r="52" spans="1:104" ht="12.75">
      <c r="A52" s="161">
        <v>57</v>
      </c>
      <c r="B52" s="162" t="s">
        <v>158</v>
      </c>
      <c r="C52" s="163" t="s">
        <v>159</v>
      </c>
      <c r="D52" s="164" t="s">
        <v>86</v>
      </c>
      <c r="E52" s="165"/>
      <c r="F52" s="165"/>
      <c r="G52" s="166">
        <f t="shared" si="6"/>
        <v>0</v>
      </c>
      <c r="O52" s="160">
        <v>2</v>
      </c>
      <c r="AA52" s="139">
        <v>1</v>
      </c>
      <c r="AB52" s="139">
        <v>9</v>
      </c>
      <c r="AC52" s="139">
        <v>9</v>
      </c>
      <c r="AZ52" s="139">
        <v>4</v>
      </c>
      <c r="BA52" s="139">
        <f t="shared" si="7"/>
        <v>0</v>
      </c>
      <c r="BB52" s="139">
        <f t="shared" si="8"/>
        <v>0</v>
      </c>
      <c r="BC52" s="139">
        <f t="shared" si="9"/>
        <v>0</v>
      </c>
      <c r="BD52" s="139">
        <f t="shared" si="10"/>
        <v>0</v>
      </c>
      <c r="BE52" s="139">
        <f t="shared" si="11"/>
        <v>0</v>
      </c>
      <c r="CA52" s="167">
        <v>1</v>
      </c>
      <c r="CB52" s="167">
        <v>9</v>
      </c>
      <c r="CZ52" s="139">
        <v>0</v>
      </c>
    </row>
    <row r="53" spans="1:104" ht="12.75">
      <c r="A53" s="161">
        <v>58</v>
      </c>
      <c r="B53" s="162" t="s">
        <v>160</v>
      </c>
      <c r="C53" s="163" t="s">
        <v>161</v>
      </c>
      <c r="D53" s="164" t="s">
        <v>86</v>
      </c>
      <c r="E53" s="165"/>
      <c r="F53" s="165"/>
      <c r="G53" s="166">
        <f t="shared" si="6"/>
        <v>0</v>
      </c>
      <c r="O53" s="160">
        <v>2</v>
      </c>
      <c r="AA53" s="139">
        <v>1</v>
      </c>
      <c r="AB53" s="139">
        <v>9</v>
      </c>
      <c r="AC53" s="139">
        <v>9</v>
      </c>
      <c r="AZ53" s="139">
        <v>4</v>
      </c>
      <c r="BA53" s="139">
        <f t="shared" si="7"/>
        <v>0</v>
      </c>
      <c r="BB53" s="139">
        <f t="shared" si="8"/>
        <v>0</v>
      </c>
      <c r="BC53" s="139">
        <f t="shared" si="9"/>
        <v>0</v>
      </c>
      <c r="BD53" s="139">
        <f t="shared" si="10"/>
        <v>0</v>
      </c>
      <c r="BE53" s="139">
        <f t="shared" si="11"/>
        <v>0</v>
      </c>
      <c r="CA53" s="167">
        <v>1</v>
      </c>
      <c r="CB53" s="167">
        <v>9</v>
      </c>
      <c r="CZ53" s="139">
        <v>0</v>
      </c>
    </row>
    <row r="54" spans="1:104" ht="12.75">
      <c r="A54" s="161">
        <v>59</v>
      </c>
      <c r="B54" s="162" t="s">
        <v>162</v>
      </c>
      <c r="C54" s="163" t="s">
        <v>163</v>
      </c>
      <c r="D54" s="164" t="s">
        <v>86</v>
      </c>
      <c r="E54" s="165"/>
      <c r="F54" s="165"/>
      <c r="G54" s="166">
        <f t="shared" si="6"/>
        <v>0</v>
      </c>
      <c r="O54" s="160">
        <v>2</v>
      </c>
      <c r="AA54" s="139">
        <v>1</v>
      </c>
      <c r="AB54" s="139">
        <v>9</v>
      </c>
      <c r="AC54" s="139">
        <v>9</v>
      </c>
      <c r="AZ54" s="139">
        <v>4</v>
      </c>
      <c r="BA54" s="139">
        <f t="shared" si="7"/>
        <v>0</v>
      </c>
      <c r="BB54" s="139">
        <f t="shared" si="8"/>
        <v>0</v>
      </c>
      <c r="BC54" s="139">
        <f t="shared" si="9"/>
        <v>0</v>
      </c>
      <c r="BD54" s="139">
        <f t="shared" si="10"/>
        <v>0</v>
      </c>
      <c r="BE54" s="139">
        <f t="shared" si="11"/>
        <v>0</v>
      </c>
      <c r="CA54" s="167">
        <v>1</v>
      </c>
      <c r="CB54" s="167">
        <v>9</v>
      </c>
      <c r="CZ54" s="139">
        <v>0</v>
      </c>
    </row>
    <row r="55" spans="1:104" ht="12.75">
      <c r="A55" s="161">
        <v>60</v>
      </c>
      <c r="B55" s="162" t="s">
        <v>164</v>
      </c>
      <c r="C55" s="163" t="s">
        <v>165</v>
      </c>
      <c r="D55" s="164" t="s">
        <v>86</v>
      </c>
      <c r="E55" s="165"/>
      <c r="F55" s="165"/>
      <c r="G55" s="166">
        <f t="shared" si="6"/>
        <v>0</v>
      </c>
      <c r="O55" s="160">
        <v>2</v>
      </c>
      <c r="AA55" s="139">
        <v>1</v>
      </c>
      <c r="AB55" s="139">
        <v>9</v>
      </c>
      <c r="AC55" s="139">
        <v>9</v>
      </c>
      <c r="AZ55" s="139">
        <v>4</v>
      </c>
      <c r="BA55" s="139">
        <f t="shared" si="7"/>
        <v>0</v>
      </c>
      <c r="BB55" s="139">
        <f t="shared" si="8"/>
        <v>0</v>
      </c>
      <c r="BC55" s="139">
        <f t="shared" si="9"/>
        <v>0</v>
      </c>
      <c r="BD55" s="139">
        <f t="shared" si="10"/>
        <v>0</v>
      </c>
      <c r="BE55" s="139">
        <f t="shared" si="11"/>
        <v>0</v>
      </c>
      <c r="CA55" s="167">
        <v>1</v>
      </c>
      <c r="CB55" s="167">
        <v>9</v>
      </c>
      <c r="CZ55" s="139">
        <v>0</v>
      </c>
    </row>
    <row r="56" spans="1:104" ht="12.75">
      <c r="A56" s="161">
        <v>61</v>
      </c>
      <c r="B56" s="162" t="s">
        <v>166</v>
      </c>
      <c r="C56" s="163" t="s">
        <v>167</v>
      </c>
      <c r="D56" s="164" t="s">
        <v>86</v>
      </c>
      <c r="E56" s="165"/>
      <c r="F56" s="165"/>
      <c r="G56" s="166">
        <f t="shared" si="6"/>
        <v>0</v>
      </c>
      <c r="O56" s="160">
        <v>2</v>
      </c>
      <c r="AA56" s="139">
        <v>1</v>
      </c>
      <c r="AB56" s="139">
        <v>9</v>
      </c>
      <c r="AC56" s="139">
        <v>9</v>
      </c>
      <c r="AZ56" s="139">
        <v>4</v>
      </c>
      <c r="BA56" s="139">
        <f t="shared" si="7"/>
        <v>0</v>
      </c>
      <c r="BB56" s="139">
        <f t="shared" si="8"/>
        <v>0</v>
      </c>
      <c r="BC56" s="139">
        <f t="shared" si="9"/>
        <v>0</v>
      </c>
      <c r="BD56" s="139">
        <f t="shared" si="10"/>
        <v>0</v>
      </c>
      <c r="BE56" s="139">
        <f t="shared" si="11"/>
        <v>0</v>
      </c>
      <c r="CA56" s="167">
        <v>1</v>
      </c>
      <c r="CB56" s="167">
        <v>9</v>
      </c>
      <c r="CZ56" s="139">
        <v>0</v>
      </c>
    </row>
    <row r="57" spans="1:104" ht="12.75">
      <c r="A57" s="161">
        <v>62</v>
      </c>
      <c r="B57" s="162" t="s">
        <v>168</v>
      </c>
      <c r="C57" s="163" t="s">
        <v>169</v>
      </c>
      <c r="D57" s="164" t="s">
        <v>86</v>
      </c>
      <c r="E57" s="165"/>
      <c r="F57" s="165"/>
      <c r="G57" s="166">
        <f t="shared" si="6"/>
        <v>0</v>
      </c>
      <c r="O57" s="160">
        <v>2</v>
      </c>
      <c r="AA57" s="139">
        <v>1</v>
      </c>
      <c r="AB57" s="139">
        <v>9</v>
      </c>
      <c r="AC57" s="139">
        <v>9</v>
      </c>
      <c r="AZ57" s="139">
        <v>4</v>
      </c>
      <c r="BA57" s="139">
        <f t="shared" si="7"/>
        <v>0</v>
      </c>
      <c r="BB57" s="139">
        <f t="shared" si="8"/>
        <v>0</v>
      </c>
      <c r="BC57" s="139">
        <f t="shared" si="9"/>
        <v>0</v>
      </c>
      <c r="BD57" s="139">
        <f t="shared" si="10"/>
        <v>0</v>
      </c>
      <c r="BE57" s="139">
        <f t="shared" si="11"/>
        <v>0</v>
      </c>
      <c r="CA57" s="167">
        <v>1</v>
      </c>
      <c r="CB57" s="167">
        <v>9</v>
      </c>
      <c r="CZ57" s="139">
        <v>0</v>
      </c>
    </row>
    <row r="58" spans="1:104" ht="12.75">
      <c r="A58" s="161">
        <v>63</v>
      </c>
      <c r="B58" s="162" t="s">
        <v>170</v>
      </c>
      <c r="C58" s="163" t="s">
        <v>171</v>
      </c>
      <c r="D58" s="164" t="s">
        <v>86</v>
      </c>
      <c r="E58" s="165"/>
      <c r="F58" s="165"/>
      <c r="G58" s="166">
        <f t="shared" si="6"/>
        <v>0</v>
      </c>
      <c r="O58" s="160">
        <v>2</v>
      </c>
      <c r="AA58" s="139">
        <v>1</v>
      </c>
      <c r="AB58" s="139">
        <v>9</v>
      </c>
      <c r="AC58" s="139">
        <v>9</v>
      </c>
      <c r="AZ58" s="139">
        <v>4</v>
      </c>
      <c r="BA58" s="139">
        <f t="shared" si="7"/>
        <v>0</v>
      </c>
      <c r="BB58" s="139">
        <f t="shared" si="8"/>
        <v>0</v>
      </c>
      <c r="BC58" s="139">
        <f t="shared" si="9"/>
        <v>0</v>
      </c>
      <c r="BD58" s="139">
        <f t="shared" si="10"/>
        <v>0</v>
      </c>
      <c r="BE58" s="139">
        <f t="shared" si="11"/>
        <v>0</v>
      </c>
      <c r="CA58" s="167">
        <v>1</v>
      </c>
      <c r="CB58" s="167">
        <v>9</v>
      </c>
      <c r="CZ58" s="139">
        <v>0</v>
      </c>
    </row>
    <row r="59" spans="1:104" ht="12.75">
      <c r="A59" s="161">
        <v>64</v>
      </c>
      <c r="B59" s="162" t="s">
        <v>30</v>
      </c>
      <c r="C59" s="163" t="s">
        <v>172</v>
      </c>
      <c r="D59" s="164" t="s">
        <v>173</v>
      </c>
      <c r="E59" s="165"/>
      <c r="F59" s="165"/>
      <c r="G59" s="166">
        <f t="shared" si="6"/>
        <v>0</v>
      </c>
      <c r="O59" s="160">
        <v>2</v>
      </c>
      <c r="AA59" s="139">
        <v>12</v>
      </c>
      <c r="AB59" s="139">
        <v>0</v>
      </c>
      <c r="AC59" s="139">
        <v>64</v>
      </c>
      <c r="AZ59" s="139">
        <v>4</v>
      </c>
      <c r="BA59" s="139">
        <f t="shared" si="7"/>
        <v>0</v>
      </c>
      <c r="BB59" s="139">
        <f t="shared" si="8"/>
        <v>0</v>
      </c>
      <c r="BC59" s="139">
        <f t="shared" si="9"/>
        <v>0</v>
      </c>
      <c r="BD59" s="139">
        <f t="shared" si="10"/>
        <v>0</v>
      </c>
      <c r="BE59" s="139">
        <f t="shared" si="11"/>
        <v>0</v>
      </c>
      <c r="CA59" s="167">
        <v>12</v>
      </c>
      <c r="CB59" s="167">
        <v>0</v>
      </c>
      <c r="CZ59" s="139">
        <v>0</v>
      </c>
    </row>
    <row r="60" spans="1:104" ht="12.75">
      <c r="A60" s="161">
        <v>65</v>
      </c>
      <c r="B60" s="162" t="s">
        <v>30</v>
      </c>
      <c r="C60" s="163" t="s">
        <v>174</v>
      </c>
      <c r="D60" s="164" t="s">
        <v>173</v>
      </c>
      <c r="E60" s="165"/>
      <c r="F60" s="165"/>
      <c r="G60" s="166">
        <f>E60*F60</f>
        <v>0</v>
      </c>
      <c r="O60" s="160">
        <v>2</v>
      </c>
      <c r="AA60" s="139">
        <v>12</v>
      </c>
      <c r="AB60" s="139">
        <v>0</v>
      </c>
      <c r="AC60" s="139">
        <v>65</v>
      </c>
      <c r="AZ60" s="139">
        <v>4</v>
      </c>
      <c r="BA60" s="139">
        <f>IF(AZ60=1,G60,0)</f>
        <v>0</v>
      </c>
      <c r="BB60" s="139">
        <f t="shared" si="8"/>
        <v>0</v>
      </c>
      <c r="BC60" s="139">
        <f t="shared" si="9"/>
        <v>0</v>
      </c>
      <c r="BD60" s="139">
        <f t="shared" si="10"/>
        <v>0</v>
      </c>
      <c r="BE60" s="139">
        <f t="shared" si="11"/>
        <v>0</v>
      </c>
      <c r="CA60" s="167">
        <v>12</v>
      </c>
      <c r="CB60" s="167">
        <v>0</v>
      </c>
      <c r="CZ60" s="139">
        <v>0</v>
      </c>
    </row>
    <row r="61" spans="1:104" ht="12.75">
      <c r="A61" s="161">
        <v>66</v>
      </c>
      <c r="B61" s="162" t="s">
        <v>30</v>
      </c>
      <c r="C61" s="163" t="s">
        <v>175</v>
      </c>
      <c r="D61" s="164" t="s">
        <v>173</v>
      </c>
      <c r="E61" s="165"/>
      <c r="F61" s="165"/>
      <c r="G61" s="166">
        <f>E61*F61</f>
        <v>0</v>
      </c>
      <c r="O61" s="160">
        <v>2</v>
      </c>
      <c r="AA61" s="139">
        <v>12</v>
      </c>
      <c r="AB61" s="139">
        <v>0</v>
      </c>
      <c r="AC61" s="139">
        <v>66</v>
      </c>
      <c r="AZ61" s="139">
        <v>4</v>
      </c>
      <c r="BA61" s="139">
        <f>IF(AZ61=1,G61,0)</f>
        <v>0</v>
      </c>
      <c r="BB61" s="139">
        <f t="shared" si="8"/>
        <v>0</v>
      </c>
      <c r="BC61" s="139">
        <f t="shared" si="9"/>
        <v>0</v>
      </c>
      <c r="BD61" s="139">
        <f t="shared" si="10"/>
        <v>0</v>
      </c>
      <c r="BE61" s="139">
        <f t="shared" si="11"/>
        <v>0</v>
      </c>
      <c r="CA61" s="167">
        <v>12</v>
      </c>
      <c r="CB61" s="167">
        <v>0</v>
      </c>
      <c r="CZ61" s="139">
        <v>0</v>
      </c>
    </row>
    <row r="62" spans="1:57" ht="12.75">
      <c r="A62" s="168"/>
      <c r="B62" s="169" t="s">
        <v>73</v>
      </c>
      <c r="C62" s="170" t="str">
        <f>CONCATENATE(B7," ",C7)</f>
        <v>M21 Elektromontáže</v>
      </c>
      <c r="D62" s="171"/>
      <c r="E62" s="172"/>
      <c r="F62" s="173"/>
      <c r="G62" s="174">
        <f>SUM(G7:G61)</f>
        <v>0</v>
      </c>
      <c r="O62" s="160">
        <v>4</v>
      </c>
      <c r="BA62" s="175">
        <f>SUM(BA7:BA61)</f>
        <v>0</v>
      </c>
      <c r="BB62" s="175">
        <f>SUM(BB7:BB61)</f>
        <v>0</v>
      </c>
      <c r="BC62" s="175">
        <f>SUM(BC7:BC61)</f>
        <v>0</v>
      </c>
      <c r="BD62" s="175">
        <f>SUM(BD7:BD61)</f>
        <v>0</v>
      </c>
      <c r="BE62" s="175">
        <f>SUM(BE7:BE61)</f>
        <v>0</v>
      </c>
    </row>
    <row r="63" spans="1:15" ht="12.75">
      <c r="A63" s="154" t="s">
        <v>72</v>
      </c>
      <c r="B63" s="155" t="s">
        <v>176</v>
      </c>
      <c r="C63" s="156" t="s">
        <v>177</v>
      </c>
      <c r="D63" s="157"/>
      <c r="E63" s="158"/>
      <c r="F63" s="158"/>
      <c r="G63" s="159"/>
      <c r="O63" s="160">
        <v>1</v>
      </c>
    </row>
    <row r="64" spans="1:104" ht="12.75">
      <c r="A64" s="161">
        <v>67</v>
      </c>
      <c r="B64" s="162"/>
      <c r="C64" s="163" t="s">
        <v>78</v>
      </c>
      <c r="D64" s="164" t="s">
        <v>79</v>
      </c>
      <c r="E64" s="165">
        <v>150</v>
      </c>
      <c r="F64" s="165"/>
      <c r="G64" s="166">
        <f aca="true" t="shared" si="12" ref="G64:G81">E64*F64</f>
        <v>0</v>
      </c>
      <c r="O64" s="160">
        <v>2</v>
      </c>
      <c r="AA64" s="139">
        <v>12</v>
      </c>
      <c r="AB64" s="139">
        <v>0</v>
      </c>
      <c r="AC64" s="139">
        <v>67</v>
      </c>
      <c r="AZ64" s="139">
        <v>4</v>
      </c>
      <c r="BA64" s="139">
        <f aca="true" t="shared" si="13" ref="BA64:BA81">IF(AZ64=1,G64,0)</f>
        <v>0</v>
      </c>
      <c r="BB64" s="139">
        <f aca="true" t="shared" si="14" ref="BB64:BB81">IF(AZ64=2,G64,0)</f>
        <v>0</v>
      </c>
      <c r="BC64" s="139">
        <f aca="true" t="shared" si="15" ref="BC64:BC81">IF(AZ64=3,G64,0)</f>
        <v>0</v>
      </c>
      <c r="BD64" s="139">
        <f aca="true" t="shared" si="16" ref="BD64:BD81">IF(AZ64=4,G64,0)</f>
        <v>0</v>
      </c>
      <c r="BE64" s="139">
        <f aca="true" t="shared" si="17" ref="BE64:BE81">IF(AZ64=5,G64,0)</f>
        <v>0</v>
      </c>
      <c r="CA64" s="167">
        <v>12</v>
      </c>
      <c r="CB64" s="167">
        <v>0</v>
      </c>
      <c r="CZ64" s="139">
        <v>0</v>
      </c>
    </row>
    <row r="65" spans="1:104" ht="12.75">
      <c r="A65" s="161">
        <v>68</v>
      </c>
      <c r="B65" s="162"/>
      <c r="C65" s="163" t="s">
        <v>81</v>
      </c>
      <c r="D65" s="164" t="s">
        <v>79</v>
      </c>
      <c r="E65" s="165">
        <v>80</v>
      </c>
      <c r="F65" s="165"/>
      <c r="G65" s="166">
        <f t="shared" si="12"/>
        <v>0</v>
      </c>
      <c r="O65" s="160">
        <v>2</v>
      </c>
      <c r="AA65" s="139">
        <v>12</v>
      </c>
      <c r="AB65" s="139">
        <v>0</v>
      </c>
      <c r="AC65" s="139">
        <v>68</v>
      </c>
      <c r="AZ65" s="139">
        <v>4</v>
      </c>
      <c r="BA65" s="139">
        <f t="shared" si="13"/>
        <v>0</v>
      </c>
      <c r="BB65" s="139">
        <f t="shared" si="14"/>
        <v>0</v>
      </c>
      <c r="BC65" s="139">
        <f t="shared" si="15"/>
        <v>0</v>
      </c>
      <c r="BD65" s="139">
        <f t="shared" si="16"/>
        <v>0</v>
      </c>
      <c r="BE65" s="139">
        <f t="shared" si="17"/>
        <v>0</v>
      </c>
      <c r="CA65" s="167">
        <v>12</v>
      </c>
      <c r="CB65" s="167">
        <v>0</v>
      </c>
      <c r="CZ65" s="139">
        <v>0</v>
      </c>
    </row>
    <row r="66" spans="1:104" ht="12.75">
      <c r="A66" s="161">
        <v>69</v>
      </c>
      <c r="B66" s="162"/>
      <c r="C66" s="163" t="s">
        <v>178</v>
      </c>
      <c r="D66" s="164" t="s">
        <v>79</v>
      </c>
      <c r="E66" s="165">
        <v>15</v>
      </c>
      <c r="F66" s="165"/>
      <c r="G66" s="166">
        <f t="shared" si="12"/>
        <v>0</v>
      </c>
      <c r="O66" s="160">
        <v>2</v>
      </c>
      <c r="AA66" s="139">
        <v>12</v>
      </c>
      <c r="AB66" s="139">
        <v>0</v>
      </c>
      <c r="AC66" s="139">
        <v>69</v>
      </c>
      <c r="AZ66" s="139">
        <v>4</v>
      </c>
      <c r="BA66" s="139">
        <f t="shared" si="13"/>
        <v>0</v>
      </c>
      <c r="BB66" s="139">
        <f t="shared" si="14"/>
        <v>0</v>
      </c>
      <c r="BC66" s="139">
        <f t="shared" si="15"/>
        <v>0</v>
      </c>
      <c r="BD66" s="139">
        <f t="shared" si="16"/>
        <v>0</v>
      </c>
      <c r="BE66" s="139">
        <f t="shared" si="17"/>
        <v>0</v>
      </c>
      <c r="CA66" s="167">
        <v>12</v>
      </c>
      <c r="CB66" s="167">
        <v>0</v>
      </c>
      <c r="CZ66" s="139">
        <v>0</v>
      </c>
    </row>
    <row r="67" spans="1:104" ht="12.75">
      <c r="A67" s="161">
        <v>70</v>
      </c>
      <c r="B67" s="162"/>
      <c r="C67" s="163" t="s">
        <v>85</v>
      </c>
      <c r="D67" s="164" t="s">
        <v>86</v>
      </c>
      <c r="E67" s="165">
        <f>163-100</f>
        <v>63</v>
      </c>
      <c r="F67" s="165"/>
      <c r="G67" s="166">
        <f t="shared" si="12"/>
        <v>0</v>
      </c>
      <c r="O67" s="160">
        <v>2</v>
      </c>
      <c r="AA67" s="139">
        <v>12</v>
      </c>
      <c r="AB67" s="139">
        <v>0</v>
      </c>
      <c r="AC67" s="139">
        <v>70</v>
      </c>
      <c r="AZ67" s="139">
        <v>4</v>
      </c>
      <c r="BA67" s="139">
        <f t="shared" si="13"/>
        <v>0</v>
      </c>
      <c r="BB67" s="139">
        <f t="shared" si="14"/>
        <v>0</v>
      </c>
      <c r="BC67" s="139">
        <f t="shared" si="15"/>
        <v>0</v>
      </c>
      <c r="BD67" s="139">
        <f t="shared" si="16"/>
        <v>0</v>
      </c>
      <c r="BE67" s="139">
        <f t="shared" si="17"/>
        <v>0</v>
      </c>
      <c r="CA67" s="167">
        <v>12</v>
      </c>
      <c r="CB67" s="167">
        <v>0</v>
      </c>
      <c r="CZ67" s="139">
        <v>0</v>
      </c>
    </row>
    <row r="68" spans="1:104" ht="12.75">
      <c r="A68" s="161">
        <v>71</v>
      </c>
      <c r="B68" s="162"/>
      <c r="C68" s="163" t="s">
        <v>88</v>
      </c>
      <c r="D68" s="164" t="s">
        <v>86</v>
      </c>
      <c r="E68" s="165">
        <v>30</v>
      </c>
      <c r="F68" s="165"/>
      <c r="G68" s="166">
        <f t="shared" si="12"/>
        <v>0</v>
      </c>
      <c r="O68" s="160">
        <v>2</v>
      </c>
      <c r="AA68" s="139">
        <v>12</v>
      </c>
      <c r="AB68" s="139">
        <v>0</v>
      </c>
      <c r="AC68" s="139">
        <v>71</v>
      </c>
      <c r="AZ68" s="139">
        <v>4</v>
      </c>
      <c r="BA68" s="139">
        <f t="shared" si="13"/>
        <v>0</v>
      </c>
      <c r="BB68" s="139">
        <f t="shared" si="14"/>
        <v>0</v>
      </c>
      <c r="BC68" s="139">
        <f t="shared" si="15"/>
        <v>0</v>
      </c>
      <c r="BD68" s="139">
        <f t="shared" si="16"/>
        <v>0</v>
      </c>
      <c r="BE68" s="139">
        <f t="shared" si="17"/>
        <v>0</v>
      </c>
      <c r="CA68" s="167">
        <v>12</v>
      </c>
      <c r="CB68" s="167">
        <v>0</v>
      </c>
      <c r="CZ68" s="139">
        <v>0</v>
      </c>
    </row>
    <row r="69" spans="1:104" ht="12.75">
      <c r="A69" s="161">
        <v>72</v>
      </c>
      <c r="B69" s="162"/>
      <c r="C69" s="163" t="s">
        <v>90</v>
      </c>
      <c r="D69" s="164" t="s">
        <v>86</v>
      </c>
      <c r="E69" s="165">
        <v>4</v>
      </c>
      <c r="F69" s="165"/>
      <c r="G69" s="166">
        <f t="shared" si="12"/>
        <v>0</v>
      </c>
      <c r="O69" s="160">
        <v>2</v>
      </c>
      <c r="AA69" s="139">
        <v>12</v>
      </c>
      <c r="AB69" s="139">
        <v>0</v>
      </c>
      <c r="AC69" s="139">
        <v>72</v>
      </c>
      <c r="AZ69" s="139">
        <v>4</v>
      </c>
      <c r="BA69" s="139">
        <f t="shared" si="13"/>
        <v>0</v>
      </c>
      <c r="BB69" s="139">
        <f t="shared" si="14"/>
        <v>0</v>
      </c>
      <c r="BC69" s="139">
        <f t="shared" si="15"/>
        <v>0</v>
      </c>
      <c r="BD69" s="139">
        <f t="shared" si="16"/>
        <v>0</v>
      </c>
      <c r="BE69" s="139">
        <f t="shared" si="17"/>
        <v>0</v>
      </c>
      <c r="CA69" s="167">
        <v>12</v>
      </c>
      <c r="CB69" s="167">
        <v>0</v>
      </c>
      <c r="CZ69" s="139">
        <v>0</v>
      </c>
    </row>
    <row r="70" spans="1:104" ht="12.75">
      <c r="A70" s="161">
        <v>73</v>
      </c>
      <c r="B70" s="162"/>
      <c r="C70" s="163" t="s">
        <v>92</v>
      </c>
      <c r="D70" s="164" t="s">
        <v>86</v>
      </c>
      <c r="E70" s="165">
        <f>80-48</f>
        <v>32</v>
      </c>
      <c r="F70" s="165"/>
      <c r="G70" s="166">
        <f t="shared" si="12"/>
        <v>0</v>
      </c>
      <c r="O70" s="160">
        <v>2</v>
      </c>
      <c r="AA70" s="139">
        <v>12</v>
      </c>
      <c r="AB70" s="139">
        <v>0</v>
      </c>
      <c r="AC70" s="139">
        <v>73</v>
      </c>
      <c r="AZ70" s="139">
        <v>4</v>
      </c>
      <c r="BA70" s="139">
        <f t="shared" si="13"/>
        <v>0</v>
      </c>
      <c r="BB70" s="139">
        <f t="shared" si="14"/>
        <v>0</v>
      </c>
      <c r="BC70" s="139">
        <f t="shared" si="15"/>
        <v>0</v>
      </c>
      <c r="BD70" s="139">
        <f t="shared" si="16"/>
        <v>0</v>
      </c>
      <c r="BE70" s="139">
        <f t="shared" si="17"/>
        <v>0</v>
      </c>
      <c r="CA70" s="167">
        <v>12</v>
      </c>
      <c r="CB70" s="167">
        <v>0</v>
      </c>
      <c r="CZ70" s="139">
        <v>0</v>
      </c>
    </row>
    <row r="71" spans="1:104" ht="12.75">
      <c r="A71" s="161">
        <v>74</v>
      </c>
      <c r="B71" s="162"/>
      <c r="C71" s="163" t="s">
        <v>94</v>
      </c>
      <c r="D71" s="164" t="s">
        <v>86</v>
      </c>
      <c r="E71" s="165">
        <v>4</v>
      </c>
      <c r="F71" s="188"/>
      <c r="G71" s="166">
        <f t="shared" si="12"/>
        <v>0</v>
      </c>
      <c r="O71" s="160">
        <v>2</v>
      </c>
      <c r="AA71" s="139">
        <v>12</v>
      </c>
      <c r="AB71" s="139">
        <v>0</v>
      </c>
      <c r="AC71" s="139">
        <v>74</v>
      </c>
      <c r="AZ71" s="139">
        <v>4</v>
      </c>
      <c r="BA71" s="139">
        <f t="shared" si="13"/>
        <v>0</v>
      </c>
      <c r="BB71" s="139">
        <f t="shared" si="14"/>
        <v>0</v>
      </c>
      <c r="BC71" s="139">
        <f t="shared" si="15"/>
        <v>0</v>
      </c>
      <c r="BD71" s="139">
        <f t="shared" si="16"/>
        <v>0</v>
      </c>
      <c r="BE71" s="139">
        <f t="shared" si="17"/>
        <v>0</v>
      </c>
      <c r="CA71" s="167">
        <v>12</v>
      </c>
      <c r="CB71" s="167">
        <v>0</v>
      </c>
      <c r="CZ71" s="139">
        <v>0</v>
      </c>
    </row>
    <row r="72" spans="1:104" ht="12.75">
      <c r="A72" s="161">
        <v>75</v>
      </c>
      <c r="B72" s="162"/>
      <c r="C72" s="163" t="s">
        <v>96</v>
      </c>
      <c r="D72" s="164" t="s">
        <v>86</v>
      </c>
      <c r="E72" s="165">
        <v>1</v>
      </c>
      <c r="F72" s="188"/>
      <c r="G72" s="166">
        <f t="shared" si="12"/>
        <v>0</v>
      </c>
      <c r="O72" s="160">
        <v>2</v>
      </c>
      <c r="AA72" s="139">
        <v>12</v>
      </c>
      <c r="AB72" s="139">
        <v>0</v>
      </c>
      <c r="AC72" s="139">
        <v>75</v>
      </c>
      <c r="AZ72" s="139">
        <v>4</v>
      </c>
      <c r="BA72" s="139">
        <f t="shared" si="13"/>
        <v>0</v>
      </c>
      <c r="BB72" s="139">
        <f t="shared" si="14"/>
        <v>0</v>
      </c>
      <c r="BC72" s="139">
        <f t="shared" si="15"/>
        <v>0</v>
      </c>
      <c r="BD72" s="139">
        <f t="shared" si="16"/>
        <v>0</v>
      </c>
      <c r="BE72" s="139">
        <f t="shared" si="17"/>
        <v>0</v>
      </c>
      <c r="CA72" s="167">
        <v>12</v>
      </c>
      <c r="CB72" s="167">
        <v>0</v>
      </c>
      <c r="CZ72" s="139">
        <v>0</v>
      </c>
    </row>
    <row r="73" spans="1:104" ht="12.75">
      <c r="A73" s="161">
        <v>76</v>
      </c>
      <c r="B73" s="162"/>
      <c r="C73" s="163" t="s">
        <v>179</v>
      </c>
      <c r="D73" s="164" t="s">
        <v>86</v>
      </c>
      <c r="E73" s="165">
        <v>1</v>
      </c>
      <c r="F73" s="188"/>
      <c r="G73" s="166">
        <f t="shared" si="12"/>
        <v>0</v>
      </c>
      <c r="O73" s="160">
        <v>2</v>
      </c>
      <c r="AA73" s="139">
        <v>12</v>
      </c>
      <c r="AB73" s="139">
        <v>0</v>
      </c>
      <c r="AC73" s="139">
        <v>76</v>
      </c>
      <c r="AZ73" s="139">
        <v>4</v>
      </c>
      <c r="BA73" s="139">
        <f t="shared" si="13"/>
        <v>0</v>
      </c>
      <c r="BB73" s="139">
        <f t="shared" si="14"/>
        <v>0</v>
      </c>
      <c r="BC73" s="139">
        <f t="shared" si="15"/>
        <v>0</v>
      </c>
      <c r="BD73" s="139">
        <f t="shared" si="16"/>
        <v>0</v>
      </c>
      <c r="BE73" s="139">
        <f t="shared" si="17"/>
        <v>0</v>
      </c>
      <c r="CA73" s="167">
        <v>12</v>
      </c>
      <c r="CB73" s="167">
        <v>0</v>
      </c>
      <c r="CZ73" s="139">
        <v>0</v>
      </c>
    </row>
    <row r="74" spans="1:104" ht="12.75">
      <c r="A74" s="161">
        <v>77</v>
      </c>
      <c r="B74" s="162"/>
      <c r="C74" s="163" t="s">
        <v>180</v>
      </c>
      <c r="D74" s="164" t="s">
        <v>79</v>
      </c>
      <c r="E74" s="165">
        <v>60</v>
      </c>
      <c r="F74" s="188"/>
      <c r="G74" s="166">
        <f t="shared" si="12"/>
        <v>0</v>
      </c>
      <c r="O74" s="160">
        <v>2</v>
      </c>
      <c r="AA74" s="139">
        <v>12</v>
      </c>
      <c r="AB74" s="139">
        <v>0</v>
      </c>
      <c r="AC74" s="139">
        <v>77</v>
      </c>
      <c r="AZ74" s="139">
        <v>4</v>
      </c>
      <c r="BA74" s="139">
        <f t="shared" si="13"/>
        <v>0</v>
      </c>
      <c r="BB74" s="139">
        <f t="shared" si="14"/>
        <v>0</v>
      </c>
      <c r="BC74" s="139">
        <f t="shared" si="15"/>
        <v>0</v>
      </c>
      <c r="BD74" s="139">
        <f t="shared" si="16"/>
        <v>0</v>
      </c>
      <c r="BE74" s="139">
        <f t="shared" si="17"/>
        <v>0</v>
      </c>
      <c r="CA74" s="167">
        <v>12</v>
      </c>
      <c r="CB74" s="167">
        <v>0</v>
      </c>
      <c r="CZ74" s="139">
        <v>0</v>
      </c>
    </row>
    <row r="75" spans="1:104" ht="12.75">
      <c r="A75" s="161">
        <v>78</v>
      </c>
      <c r="B75" s="162"/>
      <c r="C75" s="163" t="s">
        <v>102</v>
      </c>
      <c r="D75" s="164" t="s">
        <v>79</v>
      </c>
      <c r="E75" s="165">
        <f>350-210</f>
        <v>140</v>
      </c>
      <c r="F75" s="165"/>
      <c r="G75" s="166">
        <f t="shared" si="12"/>
        <v>0</v>
      </c>
      <c r="O75" s="160">
        <v>2</v>
      </c>
      <c r="AA75" s="139">
        <v>12</v>
      </c>
      <c r="AB75" s="139">
        <v>0</v>
      </c>
      <c r="AC75" s="139">
        <v>78</v>
      </c>
      <c r="AZ75" s="139">
        <v>4</v>
      </c>
      <c r="BA75" s="139">
        <f t="shared" si="13"/>
        <v>0</v>
      </c>
      <c r="BB75" s="139">
        <f t="shared" si="14"/>
        <v>0</v>
      </c>
      <c r="BC75" s="139">
        <f t="shared" si="15"/>
        <v>0</v>
      </c>
      <c r="BD75" s="139">
        <f t="shared" si="16"/>
        <v>0</v>
      </c>
      <c r="BE75" s="139">
        <f t="shared" si="17"/>
        <v>0</v>
      </c>
      <c r="CA75" s="167">
        <v>12</v>
      </c>
      <c r="CB75" s="167">
        <v>0</v>
      </c>
      <c r="CZ75" s="139">
        <v>0</v>
      </c>
    </row>
    <row r="76" spans="1:104" ht="12.75">
      <c r="A76" s="161">
        <v>79</v>
      </c>
      <c r="B76" s="162"/>
      <c r="C76" s="163" t="s">
        <v>104</v>
      </c>
      <c r="D76" s="164" t="s">
        <v>79</v>
      </c>
      <c r="E76" s="165">
        <f>150-90</f>
        <v>60</v>
      </c>
      <c r="F76" s="165"/>
      <c r="G76" s="166">
        <f t="shared" si="12"/>
        <v>0</v>
      </c>
      <c r="O76" s="160">
        <v>2</v>
      </c>
      <c r="AA76" s="139">
        <v>12</v>
      </c>
      <c r="AB76" s="139">
        <v>0</v>
      </c>
      <c r="AC76" s="139">
        <v>79</v>
      </c>
      <c r="AZ76" s="139">
        <v>4</v>
      </c>
      <c r="BA76" s="139">
        <f t="shared" si="13"/>
        <v>0</v>
      </c>
      <c r="BB76" s="139">
        <f t="shared" si="14"/>
        <v>0</v>
      </c>
      <c r="BC76" s="139">
        <f t="shared" si="15"/>
        <v>0</v>
      </c>
      <c r="BD76" s="139">
        <f t="shared" si="16"/>
        <v>0</v>
      </c>
      <c r="BE76" s="139">
        <f t="shared" si="17"/>
        <v>0</v>
      </c>
      <c r="CA76" s="167">
        <v>12</v>
      </c>
      <c r="CB76" s="167">
        <v>0</v>
      </c>
      <c r="CZ76" s="139">
        <v>0</v>
      </c>
    </row>
    <row r="77" spans="1:104" ht="12.75">
      <c r="A77" s="161">
        <v>80</v>
      </c>
      <c r="B77" s="162"/>
      <c r="C77" s="163" t="s">
        <v>105</v>
      </c>
      <c r="D77" s="164" t="s">
        <v>79</v>
      </c>
      <c r="E77" s="165">
        <f>300-180</f>
        <v>120</v>
      </c>
      <c r="F77" s="165"/>
      <c r="G77" s="166">
        <f t="shared" si="12"/>
        <v>0</v>
      </c>
      <c r="O77" s="160">
        <v>2</v>
      </c>
      <c r="AA77" s="139">
        <v>12</v>
      </c>
      <c r="AB77" s="139">
        <v>0</v>
      </c>
      <c r="AC77" s="139">
        <v>80</v>
      </c>
      <c r="AZ77" s="139">
        <v>4</v>
      </c>
      <c r="BA77" s="139">
        <f t="shared" si="13"/>
        <v>0</v>
      </c>
      <c r="BB77" s="139">
        <f t="shared" si="14"/>
        <v>0</v>
      </c>
      <c r="BC77" s="139">
        <f t="shared" si="15"/>
        <v>0</v>
      </c>
      <c r="BD77" s="139">
        <f t="shared" si="16"/>
        <v>0</v>
      </c>
      <c r="BE77" s="139">
        <f t="shared" si="17"/>
        <v>0</v>
      </c>
      <c r="CA77" s="167">
        <v>12</v>
      </c>
      <c r="CB77" s="167">
        <v>0</v>
      </c>
      <c r="CZ77" s="139">
        <v>0</v>
      </c>
    </row>
    <row r="78" spans="1:104" ht="12.75">
      <c r="A78" s="161">
        <v>81</v>
      </c>
      <c r="B78" s="162"/>
      <c r="C78" s="163" t="s">
        <v>107</v>
      </c>
      <c r="D78" s="164" t="s">
        <v>79</v>
      </c>
      <c r="E78" s="165">
        <f>550-330</f>
        <v>220</v>
      </c>
      <c r="F78" s="165"/>
      <c r="G78" s="166">
        <f t="shared" si="12"/>
        <v>0</v>
      </c>
      <c r="O78" s="160">
        <v>2</v>
      </c>
      <c r="AA78" s="139">
        <v>12</v>
      </c>
      <c r="AB78" s="139">
        <v>0</v>
      </c>
      <c r="AC78" s="139">
        <v>81</v>
      </c>
      <c r="AZ78" s="139">
        <v>4</v>
      </c>
      <c r="BA78" s="139">
        <f t="shared" si="13"/>
        <v>0</v>
      </c>
      <c r="BB78" s="139">
        <f t="shared" si="14"/>
        <v>0</v>
      </c>
      <c r="BC78" s="139">
        <f t="shared" si="15"/>
        <v>0</v>
      </c>
      <c r="BD78" s="139">
        <f t="shared" si="16"/>
        <v>0</v>
      </c>
      <c r="BE78" s="139">
        <f t="shared" si="17"/>
        <v>0</v>
      </c>
      <c r="CA78" s="167">
        <v>12</v>
      </c>
      <c r="CB78" s="167">
        <v>0</v>
      </c>
      <c r="CZ78" s="139">
        <v>0</v>
      </c>
    </row>
    <row r="79" spans="1:104" ht="12.75">
      <c r="A79" s="161">
        <v>82</v>
      </c>
      <c r="B79" s="162"/>
      <c r="C79" s="163" t="s">
        <v>109</v>
      </c>
      <c r="D79" s="164" t="s">
        <v>79</v>
      </c>
      <c r="E79" s="165">
        <v>15</v>
      </c>
      <c r="F79" s="188"/>
      <c r="G79" s="166">
        <f t="shared" si="12"/>
        <v>0</v>
      </c>
      <c r="O79" s="160">
        <v>2</v>
      </c>
      <c r="AA79" s="139">
        <v>12</v>
      </c>
      <c r="AB79" s="139">
        <v>0</v>
      </c>
      <c r="AC79" s="139">
        <v>82</v>
      </c>
      <c r="AZ79" s="139">
        <v>4</v>
      </c>
      <c r="BA79" s="139">
        <f t="shared" si="13"/>
        <v>0</v>
      </c>
      <c r="BB79" s="139">
        <f t="shared" si="14"/>
        <v>0</v>
      </c>
      <c r="BC79" s="139">
        <f t="shared" si="15"/>
        <v>0</v>
      </c>
      <c r="BD79" s="139">
        <f t="shared" si="16"/>
        <v>0</v>
      </c>
      <c r="BE79" s="139">
        <f t="shared" si="17"/>
        <v>0</v>
      </c>
      <c r="CA79" s="167">
        <v>12</v>
      </c>
      <c r="CB79" s="167">
        <v>0</v>
      </c>
      <c r="CZ79" s="139">
        <v>0</v>
      </c>
    </row>
    <row r="80" spans="1:104" ht="12.75">
      <c r="A80" s="161">
        <v>83</v>
      </c>
      <c r="B80" s="162"/>
      <c r="C80" s="163" t="s">
        <v>110</v>
      </c>
      <c r="D80" s="164" t="s">
        <v>79</v>
      </c>
      <c r="E80" s="165">
        <f>300-180</f>
        <v>120</v>
      </c>
      <c r="F80" s="188"/>
      <c r="G80" s="166">
        <f t="shared" si="12"/>
        <v>0</v>
      </c>
      <c r="O80" s="160">
        <v>2</v>
      </c>
      <c r="AA80" s="139">
        <v>12</v>
      </c>
      <c r="AB80" s="139">
        <v>0</v>
      </c>
      <c r="AC80" s="139">
        <v>83</v>
      </c>
      <c r="AZ80" s="139">
        <v>4</v>
      </c>
      <c r="BA80" s="139">
        <f t="shared" si="13"/>
        <v>0</v>
      </c>
      <c r="BB80" s="139">
        <f t="shared" si="14"/>
        <v>0</v>
      </c>
      <c r="BC80" s="139">
        <f t="shared" si="15"/>
        <v>0</v>
      </c>
      <c r="BD80" s="139">
        <f t="shared" si="16"/>
        <v>0</v>
      </c>
      <c r="BE80" s="139">
        <f t="shared" si="17"/>
        <v>0</v>
      </c>
      <c r="CA80" s="167">
        <v>12</v>
      </c>
      <c r="CB80" s="167">
        <v>0</v>
      </c>
      <c r="CZ80" s="139">
        <v>0</v>
      </c>
    </row>
    <row r="81" spans="1:104" ht="12.75">
      <c r="A81" s="161">
        <v>84</v>
      </c>
      <c r="B81" s="162"/>
      <c r="C81" s="163" t="s">
        <v>111</v>
      </c>
      <c r="D81" s="164" t="s">
        <v>79</v>
      </c>
      <c r="E81" s="165">
        <f>80-48</f>
        <v>32</v>
      </c>
      <c r="F81" s="188"/>
      <c r="G81" s="166">
        <f t="shared" si="12"/>
        <v>0</v>
      </c>
      <c r="O81" s="160">
        <v>2</v>
      </c>
      <c r="AA81" s="139">
        <v>12</v>
      </c>
      <c r="AB81" s="139">
        <v>0</v>
      </c>
      <c r="AC81" s="139">
        <v>84</v>
      </c>
      <c r="AZ81" s="139">
        <v>4</v>
      </c>
      <c r="BA81" s="139">
        <f t="shared" si="13"/>
        <v>0</v>
      </c>
      <c r="BB81" s="139">
        <f t="shared" si="14"/>
        <v>0</v>
      </c>
      <c r="BC81" s="139">
        <f t="shared" si="15"/>
        <v>0</v>
      </c>
      <c r="BD81" s="139">
        <f t="shared" si="16"/>
        <v>0</v>
      </c>
      <c r="BE81" s="139">
        <f t="shared" si="17"/>
        <v>0</v>
      </c>
      <c r="CA81" s="167">
        <v>12</v>
      </c>
      <c r="CB81" s="167">
        <v>0</v>
      </c>
      <c r="CZ81" s="139">
        <v>0</v>
      </c>
    </row>
    <row r="82" spans="1:80" ht="12.75">
      <c r="A82" s="161"/>
      <c r="B82" s="162"/>
      <c r="C82" s="163"/>
      <c r="D82" s="164"/>
      <c r="E82" s="165"/>
      <c r="F82" s="188"/>
      <c r="G82" s="166"/>
      <c r="O82" s="160"/>
      <c r="CA82" s="167"/>
      <c r="CB82" s="167"/>
    </row>
    <row r="83" spans="1:104" ht="12.75">
      <c r="A83" s="161">
        <v>99</v>
      </c>
      <c r="B83" s="162"/>
      <c r="C83" s="163" t="s">
        <v>181</v>
      </c>
      <c r="D83" s="164" t="s">
        <v>79</v>
      </c>
      <c r="E83" s="165">
        <v>16</v>
      </c>
      <c r="F83" s="165"/>
      <c r="G83" s="166">
        <f aca="true" t="shared" si="18" ref="G83:G113">E83*F83</f>
        <v>0</v>
      </c>
      <c r="O83" s="160">
        <v>2</v>
      </c>
      <c r="AA83" s="139">
        <v>12</v>
      </c>
      <c r="AB83" s="139">
        <v>0</v>
      </c>
      <c r="AC83" s="139">
        <v>99</v>
      </c>
      <c r="AZ83" s="139">
        <v>4</v>
      </c>
      <c r="BA83" s="139">
        <f aca="true" t="shared" si="19" ref="BA83:BA113">IF(AZ83=1,G83,0)</f>
        <v>0</v>
      </c>
      <c r="BB83" s="139">
        <f aca="true" t="shared" si="20" ref="BB83:BB113">IF(AZ83=2,G83,0)</f>
        <v>0</v>
      </c>
      <c r="BC83" s="139">
        <f aca="true" t="shared" si="21" ref="BC83:BC113">IF(AZ83=3,G83,0)</f>
        <v>0</v>
      </c>
      <c r="BD83" s="139">
        <f aca="true" t="shared" si="22" ref="BD83:BD113">IF(AZ83=4,G83,0)</f>
        <v>0</v>
      </c>
      <c r="BE83" s="139">
        <f aca="true" t="shared" si="23" ref="BE83:BE113">IF(AZ83=5,G83,0)</f>
        <v>0</v>
      </c>
      <c r="CA83" s="167">
        <v>12</v>
      </c>
      <c r="CB83" s="167">
        <v>0</v>
      </c>
      <c r="CZ83" s="139">
        <v>0</v>
      </c>
    </row>
    <row r="84" spans="1:104" ht="12.75">
      <c r="A84" s="161">
        <v>100</v>
      </c>
      <c r="B84" s="162"/>
      <c r="C84" s="163" t="s">
        <v>182</v>
      </c>
      <c r="D84" s="164" t="s">
        <v>79</v>
      </c>
      <c r="E84" s="165">
        <v>22</v>
      </c>
      <c r="F84" s="165"/>
      <c r="G84" s="166">
        <f t="shared" si="18"/>
        <v>0</v>
      </c>
      <c r="O84" s="160">
        <v>2</v>
      </c>
      <c r="AA84" s="139">
        <v>12</v>
      </c>
      <c r="AB84" s="139">
        <v>0</v>
      </c>
      <c r="AC84" s="139">
        <v>100</v>
      </c>
      <c r="AZ84" s="139">
        <v>4</v>
      </c>
      <c r="BA84" s="139">
        <f t="shared" si="19"/>
        <v>0</v>
      </c>
      <c r="BB84" s="139">
        <f t="shared" si="20"/>
        <v>0</v>
      </c>
      <c r="BC84" s="139">
        <f t="shared" si="21"/>
        <v>0</v>
      </c>
      <c r="BD84" s="139">
        <f t="shared" si="22"/>
        <v>0</v>
      </c>
      <c r="BE84" s="139">
        <f t="shared" si="23"/>
        <v>0</v>
      </c>
      <c r="CA84" s="167">
        <v>12</v>
      </c>
      <c r="CB84" s="167">
        <v>0</v>
      </c>
      <c r="CZ84" s="139">
        <v>0</v>
      </c>
    </row>
    <row r="85" spans="1:104" ht="12.75">
      <c r="A85" s="161">
        <v>101</v>
      </c>
      <c r="B85" s="162"/>
      <c r="C85" s="163" t="s">
        <v>183</v>
      </c>
      <c r="D85" s="164" t="s">
        <v>86</v>
      </c>
      <c r="E85" s="165">
        <v>6</v>
      </c>
      <c r="F85" s="188"/>
      <c r="G85" s="166">
        <f t="shared" si="18"/>
        <v>0</v>
      </c>
      <c r="O85" s="160">
        <v>2</v>
      </c>
      <c r="AA85" s="139">
        <v>12</v>
      </c>
      <c r="AB85" s="139">
        <v>0</v>
      </c>
      <c r="AC85" s="139">
        <v>101</v>
      </c>
      <c r="AZ85" s="139">
        <v>4</v>
      </c>
      <c r="BA85" s="139">
        <f t="shared" si="19"/>
        <v>0</v>
      </c>
      <c r="BB85" s="139">
        <f t="shared" si="20"/>
        <v>0</v>
      </c>
      <c r="BC85" s="139">
        <f t="shared" si="21"/>
        <v>0</v>
      </c>
      <c r="BD85" s="139">
        <f t="shared" si="22"/>
        <v>0</v>
      </c>
      <c r="BE85" s="139">
        <f t="shared" si="23"/>
        <v>0</v>
      </c>
      <c r="CA85" s="167">
        <v>12</v>
      </c>
      <c r="CB85" s="167">
        <v>0</v>
      </c>
      <c r="CZ85" s="139">
        <v>0</v>
      </c>
    </row>
    <row r="86" spans="1:104" ht="12.75">
      <c r="A86" s="161">
        <v>102</v>
      </c>
      <c r="B86" s="162"/>
      <c r="C86" s="163" t="s">
        <v>113</v>
      </c>
      <c r="D86" s="164" t="s">
        <v>86</v>
      </c>
      <c r="E86" s="165">
        <v>2</v>
      </c>
      <c r="F86" s="165"/>
      <c r="G86" s="166">
        <f t="shared" si="18"/>
        <v>0</v>
      </c>
      <c r="O86" s="160">
        <v>2</v>
      </c>
      <c r="AA86" s="139">
        <v>12</v>
      </c>
      <c r="AB86" s="139">
        <v>0</v>
      </c>
      <c r="AC86" s="139">
        <v>102</v>
      </c>
      <c r="AZ86" s="139">
        <v>4</v>
      </c>
      <c r="BA86" s="139">
        <f t="shared" si="19"/>
        <v>0</v>
      </c>
      <c r="BB86" s="139">
        <f t="shared" si="20"/>
        <v>0</v>
      </c>
      <c r="BC86" s="139">
        <f t="shared" si="21"/>
        <v>0</v>
      </c>
      <c r="BD86" s="139">
        <f t="shared" si="22"/>
        <v>0</v>
      </c>
      <c r="BE86" s="139">
        <f t="shared" si="23"/>
        <v>0</v>
      </c>
      <c r="CA86" s="167">
        <v>12</v>
      </c>
      <c r="CB86" s="167">
        <v>0</v>
      </c>
      <c r="CZ86" s="139">
        <v>0</v>
      </c>
    </row>
    <row r="87" spans="1:104" ht="12.75">
      <c r="A87" s="161">
        <v>103</v>
      </c>
      <c r="B87" s="162"/>
      <c r="C87" s="163" t="s">
        <v>139</v>
      </c>
      <c r="D87" s="164" t="s">
        <v>86</v>
      </c>
      <c r="E87" s="165"/>
      <c r="F87" s="165"/>
      <c r="G87" s="166">
        <f t="shared" si="18"/>
        <v>0</v>
      </c>
      <c r="O87" s="160">
        <v>2</v>
      </c>
      <c r="AA87" s="139">
        <v>12</v>
      </c>
      <c r="AB87" s="139">
        <v>0</v>
      </c>
      <c r="AC87" s="139">
        <v>103</v>
      </c>
      <c r="AZ87" s="139">
        <v>4</v>
      </c>
      <c r="BA87" s="139">
        <f t="shared" si="19"/>
        <v>0</v>
      </c>
      <c r="BB87" s="139">
        <f t="shared" si="20"/>
        <v>0</v>
      </c>
      <c r="BC87" s="139">
        <f t="shared" si="21"/>
        <v>0</v>
      </c>
      <c r="BD87" s="139">
        <f t="shared" si="22"/>
        <v>0</v>
      </c>
      <c r="BE87" s="139">
        <f t="shared" si="23"/>
        <v>0</v>
      </c>
      <c r="CA87" s="167">
        <v>12</v>
      </c>
      <c r="CB87" s="167">
        <v>0</v>
      </c>
      <c r="CZ87" s="139">
        <v>0</v>
      </c>
    </row>
    <row r="88" spans="1:104" ht="12.75">
      <c r="A88" s="161">
        <v>104</v>
      </c>
      <c r="B88" s="162"/>
      <c r="C88" s="163" t="s">
        <v>141</v>
      </c>
      <c r="D88" s="164" t="s">
        <v>86</v>
      </c>
      <c r="E88" s="165"/>
      <c r="F88" s="165"/>
      <c r="G88" s="166">
        <f t="shared" si="18"/>
        <v>0</v>
      </c>
      <c r="O88" s="160">
        <v>2</v>
      </c>
      <c r="AA88" s="139">
        <v>12</v>
      </c>
      <c r="AB88" s="139">
        <v>0</v>
      </c>
      <c r="AC88" s="139">
        <v>104</v>
      </c>
      <c r="AZ88" s="139">
        <v>4</v>
      </c>
      <c r="BA88" s="139">
        <f t="shared" si="19"/>
        <v>0</v>
      </c>
      <c r="BB88" s="139">
        <f t="shared" si="20"/>
        <v>0</v>
      </c>
      <c r="BC88" s="139">
        <f t="shared" si="21"/>
        <v>0</v>
      </c>
      <c r="BD88" s="139">
        <f t="shared" si="22"/>
        <v>0</v>
      </c>
      <c r="BE88" s="139">
        <f t="shared" si="23"/>
        <v>0</v>
      </c>
      <c r="CA88" s="167">
        <v>12</v>
      </c>
      <c r="CB88" s="167">
        <v>0</v>
      </c>
      <c r="CZ88" s="139">
        <v>0</v>
      </c>
    </row>
    <row r="89" spans="1:104" ht="12.75">
      <c r="A89" s="161">
        <v>105</v>
      </c>
      <c r="B89" s="162"/>
      <c r="C89" s="163" t="s">
        <v>143</v>
      </c>
      <c r="D89" s="164" t="s">
        <v>86</v>
      </c>
      <c r="E89" s="165"/>
      <c r="F89" s="165"/>
      <c r="G89" s="166">
        <f t="shared" si="18"/>
        <v>0</v>
      </c>
      <c r="O89" s="160">
        <v>2</v>
      </c>
      <c r="AA89" s="139">
        <v>12</v>
      </c>
      <c r="AB89" s="139">
        <v>0</v>
      </c>
      <c r="AC89" s="139">
        <v>105</v>
      </c>
      <c r="AZ89" s="139">
        <v>4</v>
      </c>
      <c r="BA89" s="139">
        <f t="shared" si="19"/>
        <v>0</v>
      </c>
      <c r="BB89" s="139">
        <f t="shared" si="20"/>
        <v>0</v>
      </c>
      <c r="BC89" s="139">
        <f t="shared" si="21"/>
        <v>0</v>
      </c>
      <c r="BD89" s="139">
        <f t="shared" si="22"/>
        <v>0</v>
      </c>
      <c r="BE89" s="139">
        <f t="shared" si="23"/>
        <v>0</v>
      </c>
      <c r="CA89" s="167">
        <v>12</v>
      </c>
      <c r="CB89" s="167">
        <v>0</v>
      </c>
      <c r="CZ89" s="139">
        <v>0</v>
      </c>
    </row>
    <row r="90" spans="1:104" ht="12.75">
      <c r="A90" s="161">
        <v>106</v>
      </c>
      <c r="B90" s="162"/>
      <c r="C90" s="163" t="s">
        <v>145</v>
      </c>
      <c r="D90" s="164" t="s">
        <v>86</v>
      </c>
      <c r="E90" s="165"/>
      <c r="F90" s="188"/>
      <c r="G90" s="166">
        <f t="shared" si="18"/>
        <v>0</v>
      </c>
      <c r="O90" s="160">
        <v>2</v>
      </c>
      <c r="AA90" s="139">
        <v>12</v>
      </c>
      <c r="AB90" s="139">
        <v>0</v>
      </c>
      <c r="AC90" s="139">
        <v>106</v>
      </c>
      <c r="AZ90" s="139">
        <v>4</v>
      </c>
      <c r="BA90" s="139">
        <f t="shared" si="19"/>
        <v>0</v>
      </c>
      <c r="BB90" s="139">
        <f t="shared" si="20"/>
        <v>0</v>
      </c>
      <c r="BC90" s="139">
        <f t="shared" si="21"/>
        <v>0</v>
      </c>
      <c r="BD90" s="139">
        <f t="shared" si="22"/>
        <v>0</v>
      </c>
      <c r="BE90" s="139">
        <f t="shared" si="23"/>
        <v>0</v>
      </c>
      <c r="CA90" s="167">
        <v>12</v>
      </c>
      <c r="CB90" s="167">
        <v>0</v>
      </c>
      <c r="CZ90" s="139">
        <v>0</v>
      </c>
    </row>
    <row r="91" spans="1:104" ht="12.75">
      <c r="A91" s="161">
        <v>107</v>
      </c>
      <c r="B91" s="162"/>
      <c r="C91" s="163" t="s">
        <v>147</v>
      </c>
      <c r="D91" s="164" t="s">
        <v>86</v>
      </c>
      <c r="E91" s="165"/>
      <c r="F91" s="188"/>
      <c r="G91" s="166">
        <f t="shared" si="18"/>
        <v>0</v>
      </c>
      <c r="O91" s="160">
        <v>2</v>
      </c>
      <c r="AA91" s="139">
        <v>12</v>
      </c>
      <c r="AB91" s="139">
        <v>0</v>
      </c>
      <c r="AC91" s="139">
        <v>107</v>
      </c>
      <c r="AZ91" s="139">
        <v>4</v>
      </c>
      <c r="BA91" s="139">
        <f t="shared" si="19"/>
        <v>0</v>
      </c>
      <c r="BB91" s="139">
        <f t="shared" si="20"/>
        <v>0</v>
      </c>
      <c r="BC91" s="139">
        <f t="shared" si="21"/>
        <v>0</v>
      </c>
      <c r="BD91" s="139">
        <f t="shared" si="22"/>
        <v>0</v>
      </c>
      <c r="BE91" s="139">
        <f t="shared" si="23"/>
        <v>0</v>
      </c>
      <c r="CA91" s="167">
        <v>12</v>
      </c>
      <c r="CB91" s="167">
        <v>0</v>
      </c>
      <c r="CZ91" s="139">
        <v>0</v>
      </c>
    </row>
    <row r="92" spans="1:104" ht="12.75">
      <c r="A92" s="161">
        <v>108</v>
      </c>
      <c r="B92" s="162"/>
      <c r="C92" s="163" t="s">
        <v>184</v>
      </c>
      <c r="D92" s="164" t="s">
        <v>86</v>
      </c>
      <c r="E92" s="165"/>
      <c r="F92" s="188"/>
      <c r="G92" s="166">
        <f t="shared" si="18"/>
        <v>0</v>
      </c>
      <c r="O92" s="160">
        <v>2</v>
      </c>
      <c r="AA92" s="139">
        <v>12</v>
      </c>
      <c r="AB92" s="139">
        <v>0</v>
      </c>
      <c r="AC92" s="139">
        <v>108</v>
      </c>
      <c r="AZ92" s="139">
        <v>4</v>
      </c>
      <c r="BA92" s="139">
        <f t="shared" si="19"/>
        <v>0</v>
      </c>
      <c r="BB92" s="139">
        <f t="shared" si="20"/>
        <v>0</v>
      </c>
      <c r="BC92" s="139">
        <f t="shared" si="21"/>
        <v>0</v>
      </c>
      <c r="BD92" s="139">
        <f t="shared" si="22"/>
        <v>0</v>
      </c>
      <c r="BE92" s="139">
        <f t="shared" si="23"/>
        <v>0</v>
      </c>
      <c r="CA92" s="167">
        <v>12</v>
      </c>
      <c r="CB92" s="167">
        <v>0</v>
      </c>
      <c r="CZ92" s="139">
        <v>0</v>
      </c>
    </row>
    <row r="93" spans="1:104" ht="12.75">
      <c r="A93" s="161">
        <v>109</v>
      </c>
      <c r="B93" s="162"/>
      <c r="C93" s="163" t="s">
        <v>149</v>
      </c>
      <c r="D93" s="164" t="s">
        <v>86</v>
      </c>
      <c r="E93" s="165"/>
      <c r="F93" s="188"/>
      <c r="G93" s="166">
        <f t="shared" si="18"/>
        <v>0</v>
      </c>
      <c r="O93" s="160">
        <v>2</v>
      </c>
      <c r="AA93" s="139">
        <v>12</v>
      </c>
      <c r="AB93" s="139">
        <v>0</v>
      </c>
      <c r="AC93" s="139">
        <v>109</v>
      </c>
      <c r="AZ93" s="139">
        <v>4</v>
      </c>
      <c r="BA93" s="139">
        <f t="shared" si="19"/>
        <v>0</v>
      </c>
      <c r="BB93" s="139">
        <f t="shared" si="20"/>
        <v>0</v>
      </c>
      <c r="BC93" s="139">
        <f t="shared" si="21"/>
        <v>0</v>
      </c>
      <c r="BD93" s="139">
        <f t="shared" si="22"/>
        <v>0</v>
      </c>
      <c r="BE93" s="139">
        <f t="shared" si="23"/>
        <v>0</v>
      </c>
      <c r="CA93" s="167">
        <v>12</v>
      </c>
      <c r="CB93" s="167">
        <v>0</v>
      </c>
      <c r="CZ93" s="139">
        <v>0</v>
      </c>
    </row>
    <row r="94" spans="1:104" ht="12.75">
      <c r="A94" s="161">
        <v>110</v>
      </c>
      <c r="B94" s="162"/>
      <c r="C94" s="163" t="s">
        <v>184</v>
      </c>
      <c r="D94" s="164" t="s">
        <v>86</v>
      </c>
      <c r="E94" s="165"/>
      <c r="F94" s="188"/>
      <c r="G94" s="166">
        <f t="shared" si="18"/>
        <v>0</v>
      </c>
      <c r="O94" s="160">
        <v>2</v>
      </c>
      <c r="AA94" s="139">
        <v>12</v>
      </c>
      <c r="AB94" s="139">
        <v>0</v>
      </c>
      <c r="AC94" s="139">
        <v>110</v>
      </c>
      <c r="AZ94" s="139">
        <v>4</v>
      </c>
      <c r="BA94" s="139">
        <f t="shared" si="19"/>
        <v>0</v>
      </c>
      <c r="BB94" s="139">
        <f t="shared" si="20"/>
        <v>0</v>
      </c>
      <c r="BC94" s="139">
        <f t="shared" si="21"/>
        <v>0</v>
      </c>
      <c r="BD94" s="139">
        <f t="shared" si="22"/>
        <v>0</v>
      </c>
      <c r="BE94" s="139">
        <f t="shared" si="23"/>
        <v>0</v>
      </c>
      <c r="CA94" s="167">
        <v>12</v>
      </c>
      <c r="CB94" s="167">
        <v>0</v>
      </c>
      <c r="CZ94" s="139">
        <v>0</v>
      </c>
    </row>
    <row r="95" spans="1:104" ht="12.75">
      <c r="A95" s="161">
        <v>111</v>
      </c>
      <c r="B95" s="162"/>
      <c r="C95" s="163" t="s">
        <v>151</v>
      </c>
      <c r="D95" s="164" t="s">
        <v>86</v>
      </c>
      <c r="E95" s="165"/>
      <c r="F95" s="188"/>
      <c r="G95" s="166">
        <f t="shared" si="18"/>
        <v>0</v>
      </c>
      <c r="O95" s="160">
        <v>2</v>
      </c>
      <c r="AA95" s="139">
        <v>12</v>
      </c>
      <c r="AB95" s="139">
        <v>0</v>
      </c>
      <c r="AC95" s="139">
        <v>111</v>
      </c>
      <c r="AZ95" s="139">
        <v>4</v>
      </c>
      <c r="BA95" s="139">
        <f t="shared" si="19"/>
        <v>0</v>
      </c>
      <c r="BB95" s="139">
        <f t="shared" si="20"/>
        <v>0</v>
      </c>
      <c r="BC95" s="139">
        <f t="shared" si="21"/>
        <v>0</v>
      </c>
      <c r="BD95" s="139">
        <f t="shared" si="22"/>
        <v>0</v>
      </c>
      <c r="BE95" s="139">
        <f t="shared" si="23"/>
        <v>0</v>
      </c>
      <c r="CA95" s="167">
        <v>12</v>
      </c>
      <c r="CB95" s="167">
        <v>0</v>
      </c>
      <c r="CZ95" s="139">
        <v>0</v>
      </c>
    </row>
    <row r="96" spans="1:80" ht="12.75">
      <c r="A96" s="161"/>
      <c r="B96" s="162"/>
      <c r="C96" s="163"/>
      <c r="D96" s="164"/>
      <c r="E96" s="165"/>
      <c r="F96" s="188"/>
      <c r="G96" s="166"/>
      <c r="O96" s="160"/>
      <c r="CA96" s="167"/>
      <c r="CB96" s="167"/>
    </row>
    <row r="97" spans="1:104" ht="12.75">
      <c r="A97" s="161">
        <v>114</v>
      </c>
      <c r="B97" s="162"/>
      <c r="C97" s="163" t="s">
        <v>185</v>
      </c>
      <c r="D97" s="164" t="s">
        <v>86</v>
      </c>
      <c r="E97" s="165"/>
      <c r="F97" s="188"/>
      <c r="G97" s="166">
        <f t="shared" si="18"/>
        <v>0</v>
      </c>
      <c r="O97" s="160">
        <v>2</v>
      </c>
      <c r="AA97" s="139">
        <v>12</v>
      </c>
      <c r="AB97" s="139">
        <v>0</v>
      </c>
      <c r="AC97" s="139">
        <v>114</v>
      </c>
      <c r="AZ97" s="139">
        <v>4</v>
      </c>
      <c r="BA97" s="139">
        <f t="shared" si="19"/>
        <v>0</v>
      </c>
      <c r="BB97" s="139">
        <f t="shared" si="20"/>
        <v>0</v>
      </c>
      <c r="BC97" s="139">
        <f t="shared" si="21"/>
        <v>0</v>
      </c>
      <c r="BD97" s="139">
        <f t="shared" si="22"/>
        <v>0</v>
      </c>
      <c r="BE97" s="139">
        <f t="shared" si="23"/>
        <v>0</v>
      </c>
      <c r="CA97" s="167">
        <v>12</v>
      </c>
      <c r="CB97" s="167">
        <v>0</v>
      </c>
      <c r="CZ97" s="139">
        <v>0</v>
      </c>
    </row>
    <row r="98" spans="1:104" ht="12.75">
      <c r="A98" s="161">
        <v>115</v>
      </c>
      <c r="B98" s="162"/>
      <c r="C98" s="163" t="s">
        <v>186</v>
      </c>
      <c r="D98" s="164" t="s">
        <v>86</v>
      </c>
      <c r="E98" s="165"/>
      <c r="F98" s="188"/>
      <c r="G98" s="166">
        <f t="shared" si="18"/>
        <v>0</v>
      </c>
      <c r="O98" s="160">
        <v>2</v>
      </c>
      <c r="AA98" s="139">
        <v>12</v>
      </c>
      <c r="AB98" s="139">
        <v>0</v>
      </c>
      <c r="AC98" s="139">
        <v>115</v>
      </c>
      <c r="AZ98" s="139">
        <v>4</v>
      </c>
      <c r="BA98" s="139">
        <f t="shared" si="19"/>
        <v>0</v>
      </c>
      <c r="BB98" s="139">
        <f t="shared" si="20"/>
        <v>0</v>
      </c>
      <c r="BC98" s="139">
        <f t="shared" si="21"/>
        <v>0</v>
      </c>
      <c r="BD98" s="139">
        <f t="shared" si="22"/>
        <v>0</v>
      </c>
      <c r="BE98" s="139">
        <f t="shared" si="23"/>
        <v>0</v>
      </c>
      <c r="CA98" s="167">
        <v>12</v>
      </c>
      <c r="CB98" s="167">
        <v>0</v>
      </c>
      <c r="CZ98" s="139">
        <v>0</v>
      </c>
    </row>
    <row r="99" spans="1:80" ht="12.75">
      <c r="A99" s="161"/>
      <c r="B99" s="162"/>
      <c r="C99" s="163"/>
      <c r="D99" s="164"/>
      <c r="E99" s="165"/>
      <c r="F99" s="188"/>
      <c r="G99" s="166"/>
      <c r="O99" s="160"/>
      <c r="CA99" s="167"/>
      <c r="CB99" s="167"/>
    </row>
    <row r="100" spans="1:104" ht="12.75">
      <c r="A100" s="161">
        <v>117</v>
      </c>
      <c r="B100" s="162"/>
      <c r="C100" s="163" t="s">
        <v>187</v>
      </c>
      <c r="D100" s="164" t="s">
        <v>86</v>
      </c>
      <c r="E100" s="165"/>
      <c r="F100" s="188"/>
      <c r="G100" s="166">
        <f t="shared" si="18"/>
        <v>0</v>
      </c>
      <c r="O100" s="160">
        <v>2</v>
      </c>
      <c r="AA100" s="139">
        <v>12</v>
      </c>
      <c r="AB100" s="139">
        <v>0</v>
      </c>
      <c r="AC100" s="139">
        <v>117</v>
      </c>
      <c r="AZ100" s="139">
        <v>4</v>
      </c>
      <c r="BA100" s="139">
        <f t="shared" si="19"/>
        <v>0</v>
      </c>
      <c r="BB100" s="139">
        <f t="shared" si="20"/>
        <v>0</v>
      </c>
      <c r="BC100" s="139">
        <f t="shared" si="21"/>
        <v>0</v>
      </c>
      <c r="BD100" s="139">
        <f t="shared" si="22"/>
        <v>0</v>
      </c>
      <c r="BE100" s="139">
        <f t="shared" si="23"/>
        <v>0</v>
      </c>
      <c r="CA100" s="167">
        <v>12</v>
      </c>
      <c r="CB100" s="167">
        <v>0</v>
      </c>
      <c r="CZ100" s="139">
        <v>0</v>
      </c>
    </row>
    <row r="101" spans="1:104" ht="12.75">
      <c r="A101" s="161">
        <v>118</v>
      </c>
      <c r="B101" s="162"/>
      <c r="C101" s="163" t="s">
        <v>155</v>
      </c>
      <c r="D101" s="164" t="s">
        <v>86</v>
      </c>
      <c r="E101" s="165"/>
      <c r="F101" s="188"/>
      <c r="G101" s="166">
        <f t="shared" si="18"/>
        <v>0</v>
      </c>
      <c r="O101" s="160">
        <v>2</v>
      </c>
      <c r="AA101" s="139">
        <v>12</v>
      </c>
      <c r="AB101" s="139">
        <v>0</v>
      </c>
      <c r="AC101" s="139">
        <v>118</v>
      </c>
      <c r="AZ101" s="139">
        <v>4</v>
      </c>
      <c r="BA101" s="139">
        <f t="shared" si="19"/>
        <v>0</v>
      </c>
      <c r="BB101" s="139">
        <f t="shared" si="20"/>
        <v>0</v>
      </c>
      <c r="BC101" s="139">
        <f t="shared" si="21"/>
        <v>0</v>
      </c>
      <c r="BD101" s="139">
        <f t="shared" si="22"/>
        <v>0</v>
      </c>
      <c r="BE101" s="139">
        <f t="shared" si="23"/>
        <v>0</v>
      </c>
      <c r="CA101" s="167">
        <v>12</v>
      </c>
      <c r="CB101" s="167">
        <v>0</v>
      </c>
      <c r="CZ101" s="139">
        <v>0</v>
      </c>
    </row>
    <row r="102" spans="1:104" ht="12.75">
      <c r="A102" s="161">
        <v>119</v>
      </c>
      <c r="B102" s="162"/>
      <c r="C102" s="163" t="s">
        <v>188</v>
      </c>
      <c r="D102" s="164" t="s">
        <v>86</v>
      </c>
      <c r="E102" s="165"/>
      <c r="F102" s="188"/>
      <c r="G102" s="166">
        <f t="shared" si="18"/>
        <v>0</v>
      </c>
      <c r="O102" s="160">
        <v>2</v>
      </c>
      <c r="AA102" s="139">
        <v>12</v>
      </c>
      <c r="AB102" s="139">
        <v>0</v>
      </c>
      <c r="AC102" s="139">
        <v>119</v>
      </c>
      <c r="AZ102" s="139">
        <v>4</v>
      </c>
      <c r="BA102" s="139">
        <f t="shared" si="19"/>
        <v>0</v>
      </c>
      <c r="BB102" s="139">
        <f t="shared" si="20"/>
        <v>0</v>
      </c>
      <c r="BC102" s="139">
        <f t="shared" si="21"/>
        <v>0</v>
      </c>
      <c r="BD102" s="139">
        <f t="shared" si="22"/>
        <v>0</v>
      </c>
      <c r="BE102" s="139">
        <f t="shared" si="23"/>
        <v>0</v>
      </c>
      <c r="CA102" s="167">
        <v>12</v>
      </c>
      <c r="CB102" s="167">
        <v>0</v>
      </c>
      <c r="CZ102" s="139">
        <v>0</v>
      </c>
    </row>
    <row r="103" spans="1:104" ht="12.75">
      <c r="A103" s="161">
        <v>120</v>
      </c>
      <c r="B103" s="162"/>
      <c r="C103" s="163" t="s">
        <v>189</v>
      </c>
      <c r="D103" s="164" t="s">
        <v>86</v>
      </c>
      <c r="E103" s="165"/>
      <c r="F103" s="188"/>
      <c r="G103" s="166">
        <f t="shared" si="18"/>
        <v>0</v>
      </c>
      <c r="O103" s="160">
        <v>2</v>
      </c>
      <c r="AA103" s="139">
        <v>12</v>
      </c>
      <c r="AB103" s="139">
        <v>0</v>
      </c>
      <c r="AC103" s="139">
        <v>120</v>
      </c>
      <c r="AZ103" s="139">
        <v>4</v>
      </c>
      <c r="BA103" s="139">
        <f t="shared" si="19"/>
        <v>0</v>
      </c>
      <c r="BB103" s="139">
        <f t="shared" si="20"/>
        <v>0</v>
      </c>
      <c r="BC103" s="139">
        <f t="shared" si="21"/>
        <v>0</v>
      </c>
      <c r="BD103" s="139">
        <f t="shared" si="22"/>
        <v>0</v>
      </c>
      <c r="BE103" s="139">
        <f t="shared" si="23"/>
        <v>0</v>
      </c>
      <c r="CA103" s="167">
        <v>12</v>
      </c>
      <c r="CB103" s="167">
        <v>0</v>
      </c>
      <c r="CZ103" s="139">
        <v>0</v>
      </c>
    </row>
    <row r="104" spans="1:104" ht="12.75">
      <c r="A104" s="161">
        <v>121</v>
      </c>
      <c r="B104" s="162"/>
      <c r="C104" s="163" t="s">
        <v>190</v>
      </c>
      <c r="D104" s="164" t="s">
        <v>86</v>
      </c>
      <c r="E104" s="165"/>
      <c r="F104" s="188"/>
      <c r="G104" s="166">
        <f t="shared" si="18"/>
        <v>0</v>
      </c>
      <c r="O104" s="160">
        <v>2</v>
      </c>
      <c r="AA104" s="139">
        <v>12</v>
      </c>
      <c r="AB104" s="139">
        <v>0</v>
      </c>
      <c r="AC104" s="139">
        <v>121</v>
      </c>
      <c r="AZ104" s="139">
        <v>4</v>
      </c>
      <c r="BA104" s="139">
        <f t="shared" si="19"/>
        <v>0</v>
      </c>
      <c r="BB104" s="139">
        <f t="shared" si="20"/>
        <v>0</v>
      </c>
      <c r="BC104" s="139">
        <f t="shared" si="21"/>
        <v>0</v>
      </c>
      <c r="BD104" s="139">
        <f t="shared" si="22"/>
        <v>0</v>
      </c>
      <c r="BE104" s="139">
        <f t="shared" si="23"/>
        <v>0</v>
      </c>
      <c r="CA104" s="167">
        <v>12</v>
      </c>
      <c r="CB104" s="167">
        <v>0</v>
      </c>
      <c r="CZ104" s="139">
        <v>0</v>
      </c>
    </row>
    <row r="105" spans="1:104" ht="12.75">
      <c r="A105" s="161">
        <v>122</v>
      </c>
      <c r="B105" s="162"/>
      <c r="C105" s="163" t="s">
        <v>191</v>
      </c>
      <c r="D105" s="164" t="s">
        <v>86</v>
      </c>
      <c r="E105" s="165"/>
      <c r="F105" s="188"/>
      <c r="G105" s="166">
        <f t="shared" si="18"/>
        <v>0</v>
      </c>
      <c r="O105" s="160">
        <v>2</v>
      </c>
      <c r="AA105" s="139">
        <v>12</v>
      </c>
      <c r="AB105" s="139">
        <v>0</v>
      </c>
      <c r="AC105" s="139">
        <v>122</v>
      </c>
      <c r="AZ105" s="139">
        <v>4</v>
      </c>
      <c r="BA105" s="139">
        <f t="shared" si="19"/>
        <v>0</v>
      </c>
      <c r="BB105" s="139">
        <f t="shared" si="20"/>
        <v>0</v>
      </c>
      <c r="BC105" s="139">
        <f t="shared" si="21"/>
        <v>0</v>
      </c>
      <c r="BD105" s="139">
        <f t="shared" si="22"/>
        <v>0</v>
      </c>
      <c r="BE105" s="139">
        <f t="shared" si="23"/>
        <v>0</v>
      </c>
      <c r="CA105" s="167">
        <v>12</v>
      </c>
      <c r="CB105" s="167">
        <v>0</v>
      </c>
      <c r="CZ105" s="139">
        <v>0</v>
      </c>
    </row>
    <row r="106" spans="1:104" ht="12.75">
      <c r="A106" s="161">
        <v>123</v>
      </c>
      <c r="B106" s="162"/>
      <c r="C106" s="163" t="s">
        <v>186</v>
      </c>
      <c r="D106" s="164" t="s">
        <v>86</v>
      </c>
      <c r="E106" s="165"/>
      <c r="F106" s="188"/>
      <c r="G106" s="166">
        <f t="shared" si="18"/>
        <v>0</v>
      </c>
      <c r="O106" s="160">
        <v>2</v>
      </c>
      <c r="AA106" s="139">
        <v>12</v>
      </c>
      <c r="AB106" s="139">
        <v>0</v>
      </c>
      <c r="AC106" s="139">
        <v>123</v>
      </c>
      <c r="AZ106" s="139">
        <v>4</v>
      </c>
      <c r="BA106" s="139">
        <f t="shared" si="19"/>
        <v>0</v>
      </c>
      <c r="BB106" s="139">
        <f t="shared" si="20"/>
        <v>0</v>
      </c>
      <c r="BC106" s="139">
        <f t="shared" si="21"/>
        <v>0</v>
      </c>
      <c r="BD106" s="139">
        <f t="shared" si="22"/>
        <v>0</v>
      </c>
      <c r="BE106" s="139">
        <f t="shared" si="23"/>
        <v>0</v>
      </c>
      <c r="CA106" s="167">
        <v>12</v>
      </c>
      <c r="CB106" s="167">
        <v>0</v>
      </c>
      <c r="CZ106" s="139">
        <v>0</v>
      </c>
    </row>
    <row r="107" spans="1:104" ht="12.75">
      <c r="A107" s="161">
        <v>124</v>
      </c>
      <c r="B107" s="162"/>
      <c r="C107" s="163" t="s">
        <v>192</v>
      </c>
      <c r="D107" s="164" t="s">
        <v>86</v>
      </c>
      <c r="E107" s="165"/>
      <c r="F107" s="188"/>
      <c r="G107" s="166">
        <f t="shared" si="18"/>
        <v>0</v>
      </c>
      <c r="O107" s="160">
        <v>2</v>
      </c>
      <c r="AA107" s="139">
        <v>12</v>
      </c>
      <c r="AB107" s="139">
        <v>0</v>
      </c>
      <c r="AC107" s="139">
        <v>124</v>
      </c>
      <c r="AZ107" s="139">
        <v>4</v>
      </c>
      <c r="BA107" s="139">
        <f t="shared" si="19"/>
        <v>0</v>
      </c>
      <c r="BB107" s="139">
        <f t="shared" si="20"/>
        <v>0</v>
      </c>
      <c r="BC107" s="139">
        <f t="shared" si="21"/>
        <v>0</v>
      </c>
      <c r="BD107" s="139">
        <f t="shared" si="22"/>
        <v>0</v>
      </c>
      <c r="BE107" s="139">
        <f t="shared" si="23"/>
        <v>0</v>
      </c>
      <c r="CA107" s="167">
        <v>12</v>
      </c>
      <c r="CB107" s="167">
        <v>0</v>
      </c>
      <c r="CZ107" s="139">
        <v>0</v>
      </c>
    </row>
    <row r="108" spans="1:104" ht="12.75">
      <c r="A108" s="161">
        <v>125</v>
      </c>
      <c r="B108" s="162"/>
      <c r="C108" s="163" t="s">
        <v>193</v>
      </c>
      <c r="D108" s="164" t="s">
        <v>86</v>
      </c>
      <c r="E108" s="165"/>
      <c r="F108" s="188"/>
      <c r="G108" s="166">
        <f t="shared" si="18"/>
        <v>0</v>
      </c>
      <c r="O108" s="160">
        <v>2</v>
      </c>
      <c r="AA108" s="139">
        <v>12</v>
      </c>
      <c r="AB108" s="139">
        <v>0</v>
      </c>
      <c r="AC108" s="139">
        <v>125</v>
      </c>
      <c r="AZ108" s="139">
        <v>4</v>
      </c>
      <c r="BA108" s="139">
        <f t="shared" si="19"/>
        <v>0</v>
      </c>
      <c r="BB108" s="139">
        <f t="shared" si="20"/>
        <v>0</v>
      </c>
      <c r="BC108" s="139">
        <f t="shared" si="21"/>
        <v>0</v>
      </c>
      <c r="BD108" s="139">
        <f t="shared" si="22"/>
        <v>0</v>
      </c>
      <c r="BE108" s="139">
        <f t="shared" si="23"/>
        <v>0</v>
      </c>
      <c r="CA108" s="167">
        <v>12</v>
      </c>
      <c r="CB108" s="167">
        <v>0</v>
      </c>
      <c r="CZ108" s="139">
        <v>0</v>
      </c>
    </row>
    <row r="109" spans="1:104" ht="12.75">
      <c r="A109" s="161">
        <v>126</v>
      </c>
      <c r="B109" s="162"/>
      <c r="C109" s="163" t="s">
        <v>194</v>
      </c>
      <c r="D109" s="164" t="s">
        <v>86</v>
      </c>
      <c r="E109" s="165"/>
      <c r="F109" s="188"/>
      <c r="G109" s="166">
        <f t="shared" si="18"/>
        <v>0</v>
      </c>
      <c r="O109" s="160">
        <v>2</v>
      </c>
      <c r="AA109" s="139">
        <v>12</v>
      </c>
      <c r="AB109" s="139">
        <v>0</v>
      </c>
      <c r="AC109" s="139">
        <v>126</v>
      </c>
      <c r="AZ109" s="139">
        <v>4</v>
      </c>
      <c r="BA109" s="139">
        <f t="shared" si="19"/>
        <v>0</v>
      </c>
      <c r="BB109" s="139">
        <f t="shared" si="20"/>
        <v>0</v>
      </c>
      <c r="BC109" s="139">
        <f t="shared" si="21"/>
        <v>0</v>
      </c>
      <c r="BD109" s="139">
        <f t="shared" si="22"/>
        <v>0</v>
      </c>
      <c r="BE109" s="139">
        <f t="shared" si="23"/>
        <v>0</v>
      </c>
      <c r="CA109" s="167">
        <v>12</v>
      </c>
      <c r="CB109" s="167">
        <v>0</v>
      </c>
      <c r="CZ109" s="139">
        <v>0</v>
      </c>
    </row>
    <row r="110" spans="1:104" ht="12.75">
      <c r="A110" s="161">
        <v>127</v>
      </c>
      <c r="B110" s="162"/>
      <c r="C110" s="163" t="s">
        <v>163</v>
      </c>
      <c r="D110" s="164" t="s">
        <v>86</v>
      </c>
      <c r="E110" s="165"/>
      <c r="F110" s="188"/>
      <c r="G110" s="166">
        <f t="shared" si="18"/>
        <v>0</v>
      </c>
      <c r="O110" s="160">
        <v>2</v>
      </c>
      <c r="AA110" s="139">
        <v>12</v>
      </c>
      <c r="AB110" s="139">
        <v>0</v>
      </c>
      <c r="AC110" s="139">
        <v>127</v>
      </c>
      <c r="AZ110" s="139">
        <v>4</v>
      </c>
      <c r="BA110" s="139">
        <f t="shared" si="19"/>
        <v>0</v>
      </c>
      <c r="BB110" s="139">
        <f t="shared" si="20"/>
        <v>0</v>
      </c>
      <c r="BC110" s="139">
        <f t="shared" si="21"/>
        <v>0</v>
      </c>
      <c r="BD110" s="139">
        <f t="shared" si="22"/>
        <v>0</v>
      </c>
      <c r="BE110" s="139">
        <f t="shared" si="23"/>
        <v>0</v>
      </c>
      <c r="CA110" s="167">
        <v>12</v>
      </c>
      <c r="CB110" s="167">
        <v>0</v>
      </c>
      <c r="CZ110" s="139">
        <v>0</v>
      </c>
    </row>
    <row r="111" spans="1:104" ht="12.75">
      <c r="A111" s="161">
        <v>128</v>
      </c>
      <c r="B111" s="162"/>
      <c r="C111" s="163" t="s">
        <v>165</v>
      </c>
      <c r="D111" s="164" t="s">
        <v>86</v>
      </c>
      <c r="E111" s="165"/>
      <c r="F111" s="188"/>
      <c r="G111" s="166">
        <f t="shared" si="18"/>
        <v>0</v>
      </c>
      <c r="O111" s="160">
        <v>2</v>
      </c>
      <c r="AA111" s="139">
        <v>12</v>
      </c>
      <c r="AB111" s="139">
        <v>0</v>
      </c>
      <c r="AC111" s="139">
        <v>128</v>
      </c>
      <c r="AZ111" s="139">
        <v>4</v>
      </c>
      <c r="BA111" s="139">
        <f t="shared" si="19"/>
        <v>0</v>
      </c>
      <c r="BB111" s="139">
        <f t="shared" si="20"/>
        <v>0</v>
      </c>
      <c r="BC111" s="139">
        <f t="shared" si="21"/>
        <v>0</v>
      </c>
      <c r="BD111" s="139">
        <f t="shared" si="22"/>
        <v>0</v>
      </c>
      <c r="BE111" s="139">
        <f t="shared" si="23"/>
        <v>0</v>
      </c>
      <c r="CA111" s="167">
        <v>12</v>
      </c>
      <c r="CB111" s="167">
        <v>0</v>
      </c>
      <c r="CZ111" s="139">
        <v>0</v>
      </c>
    </row>
    <row r="112" spans="1:104" ht="12.75">
      <c r="A112" s="161">
        <v>129</v>
      </c>
      <c r="B112" s="162"/>
      <c r="C112" s="163" t="s">
        <v>195</v>
      </c>
      <c r="D112" s="164" t="s">
        <v>86</v>
      </c>
      <c r="E112" s="165"/>
      <c r="F112" s="188"/>
      <c r="G112" s="166">
        <f t="shared" si="18"/>
        <v>0</v>
      </c>
      <c r="O112" s="160">
        <v>2</v>
      </c>
      <c r="AA112" s="139">
        <v>12</v>
      </c>
      <c r="AB112" s="139">
        <v>0</v>
      </c>
      <c r="AC112" s="139">
        <v>129</v>
      </c>
      <c r="AZ112" s="139">
        <v>4</v>
      </c>
      <c r="BA112" s="139">
        <f t="shared" si="19"/>
        <v>0</v>
      </c>
      <c r="BB112" s="139">
        <f t="shared" si="20"/>
        <v>0</v>
      </c>
      <c r="BC112" s="139">
        <f t="shared" si="21"/>
        <v>0</v>
      </c>
      <c r="BD112" s="139">
        <f t="shared" si="22"/>
        <v>0</v>
      </c>
      <c r="BE112" s="139">
        <f t="shared" si="23"/>
        <v>0</v>
      </c>
      <c r="CA112" s="167">
        <v>12</v>
      </c>
      <c r="CB112" s="167">
        <v>0</v>
      </c>
      <c r="CZ112" s="139">
        <v>0</v>
      </c>
    </row>
    <row r="113" spans="1:104" ht="12.75">
      <c r="A113" s="161">
        <v>130</v>
      </c>
      <c r="B113" s="162"/>
      <c r="C113" s="163" t="s">
        <v>196</v>
      </c>
      <c r="D113" s="164" t="s">
        <v>86</v>
      </c>
      <c r="E113" s="165"/>
      <c r="F113" s="188"/>
      <c r="G113" s="166">
        <f t="shared" si="18"/>
        <v>0</v>
      </c>
      <c r="O113" s="160">
        <v>2</v>
      </c>
      <c r="AA113" s="139">
        <v>12</v>
      </c>
      <c r="AB113" s="139">
        <v>0</v>
      </c>
      <c r="AC113" s="139">
        <v>130</v>
      </c>
      <c r="AZ113" s="139">
        <v>4</v>
      </c>
      <c r="BA113" s="139">
        <f t="shared" si="19"/>
        <v>0</v>
      </c>
      <c r="BB113" s="139">
        <f t="shared" si="20"/>
        <v>0</v>
      </c>
      <c r="BC113" s="139">
        <f t="shared" si="21"/>
        <v>0</v>
      </c>
      <c r="BD113" s="139">
        <f t="shared" si="22"/>
        <v>0</v>
      </c>
      <c r="BE113" s="139">
        <f t="shared" si="23"/>
        <v>0</v>
      </c>
      <c r="CA113" s="167">
        <v>12</v>
      </c>
      <c r="CB113" s="167">
        <v>0</v>
      </c>
      <c r="CZ113" s="139">
        <v>0</v>
      </c>
    </row>
    <row r="114" spans="1:104" ht="12.75">
      <c r="A114" s="161">
        <v>131</v>
      </c>
      <c r="B114" s="162"/>
      <c r="C114" s="163" t="s">
        <v>197</v>
      </c>
      <c r="D114" s="164" t="s">
        <v>86</v>
      </c>
      <c r="E114" s="165"/>
      <c r="F114" s="188"/>
      <c r="G114" s="166">
        <f aca="true" t="shared" si="24" ref="G114:G125">E114*F114</f>
        <v>0</v>
      </c>
      <c r="O114" s="160">
        <v>2</v>
      </c>
      <c r="AA114" s="139">
        <v>12</v>
      </c>
      <c r="AB114" s="139">
        <v>0</v>
      </c>
      <c r="AC114" s="139">
        <v>131</v>
      </c>
      <c r="AZ114" s="139">
        <v>4</v>
      </c>
      <c r="BA114" s="139">
        <f aca="true" t="shared" si="25" ref="BA114:BA125">IF(AZ114=1,G114,0)</f>
        <v>0</v>
      </c>
      <c r="BB114" s="139">
        <f aca="true" t="shared" si="26" ref="BB114:BB125">IF(AZ114=2,G114,0)</f>
        <v>0</v>
      </c>
      <c r="BC114" s="139">
        <f aca="true" t="shared" si="27" ref="BC114:BC125">IF(AZ114=3,G114,0)</f>
        <v>0</v>
      </c>
      <c r="BD114" s="139">
        <f aca="true" t="shared" si="28" ref="BD114:BD125">IF(AZ114=4,G114,0)</f>
        <v>0</v>
      </c>
      <c r="BE114" s="139">
        <f aca="true" t="shared" si="29" ref="BE114:BE125">IF(AZ114=5,G114,0)</f>
        <v>0</v>
      </c>
      <c r="CA114" s="167">
        <v>12</v>
      </c>
      <c r="CB114" s="167">
        <v>0</v>
      </c>
      <c r="CZ114" s="139">
        <v>0</v>
      </c>
    </row>
    <row r="115" spans="1:104" ht="12.75">
      <c r="A115" s="161">
        <v>132</v>
      </c>
      <c r="B115" s="162"/>
      <c r="C115" s="163" t="s">
        <v>167</v>
      </c>
      <c r="D115" s="164" t="s">
        <v>86</v>
      </c>
      <c r="E115" s="165"/>
      <c r="F115" s="188"/>
      <c r="G115" s="166">
        <f t="shared" si="24"/>
        <v>0</v>
      </c>
      <c r="O115" s="160">
        <v>2</v>
      </c>
      <c r="AA115" s="139">
        <v>12</v>
      </c>
      <c r="AB115" s="139">
        <v>0</v>
      </c>
      <c r="AC115" s="139">
        <v>132</v>
      </c>
      <c r="AZ115" s="139">
        <v>4</v>
      </c>
      <c r="BA115" s="139">
        <f t="shared" si="25"/>
        <v>0</v>
      </c>
      <c r="BB115" s="139">
        <f t="shared" si="26"/>
        <v>0</v>
      </c>
      <c r="BC115" s="139">
        <f t="shared" si="27"/>
        <v>0</v>
      </c>
      <c r="BD115" s="139">
        <f t="shared" si="28"/>
        <v>0</v>
      </c>
      <c r="BE115" s="139">
        <f t="shared" si="29"/>
        <v>0</v>
      </c>
      <c r="CA115" s="167">
        <v>12</v>
      </c>
      <c r="CB115" s="167">
        <v>0</v>
      </c>
      <c r="CZ115" s="139">
        <v>0</v>
      </c>
    </row>
    <row r="116" spans="1:104" ht="12.75">
      <c r="A116" s="161">
        <v>133</v>
      </c>
      <c r="B116" s="162"/>
      <c r="C116" s="163" t="s">
        <v>198</v>
      </c>
      <c r="D116" s="164" t="s">
        <v>86</v>
      </c>
      <c r="E116" s="165"/>
      <c r="F116" s="188"/>
      <c r="G116" s="166">
        <f t="shared" si="24"/>
        <v>0</v>
      </c>
      <c r="O116" s="160">
        <v>2</v>
      </c>
      <c r="AA116" s="139">
        <v>12</v>
      </c>
      <c r="AB116" s="139">
        <v>0</v>
      </c>
      <c r="AC116" s="139">
        <v>133</v>
      </c>
      <c r="AZ116" s="139">
        <v>4</v>
      </c>
      <c r="BA116" s="139">
        <f t="shared" si="25"/>
        <v>0</v>
      </c>
      <c r="BB116" s="139">
        <f t="shared" si="26"/>
        <v>0</v>
      </c>
      <c r="BC116" s="139">
        <f t="shared" si="27"/>
        <v>0</v>
      </c>
      <c r="BD116" s="139">
        <f t="shared" si="28"/>
        <v>0</v>
      </c>
      <c r="BE116" s="139">
        <f t="shared" si="29"/>
        <v>0</v>
      </c>
      <c r="CA116" s="167">
        <v>12</v>
      </c>
      <c r="CB116" s="167">
        <v>0</v>
      </c>
      <c r="CZ116" s="139">
        <v>0</v>
      </c>
    </row>
    <row r="117" spans="1:104" ht="12.75">
      <c r="A117" s="161">
        <v>134</v>
      </c>
      <c r="B117" s="162"/>
      <c r="C117" s="163" t="s">
        <v>199</v>
      </c>
      <c r="D117" s="164" t="s">
        <v>86</v>
      </c>
      <c r="E117" s="165"/>
      <c r="F117" s="188"/>
      <c r="G117" s="166">
        <f t="shared" si="24"/>
        <v>0</v>
      </c>
      <c r="O117" s="160">
        <v>2</v>
      </c>
      <c r="AA117" s="139">
        <v>12</v>
      </c>
      <c r="AB117" s="139">
        <v>0</v>
      </c>
      <c r="AC117" s="139">
        <v>134</v>
      </c>
      <c r="AZ117" s="139">
        <v>4</v>
      </c>
      <c r="BA117" s="139">
        <f t="shared" si="25"/>
        <v>0</v>
      </c>
      <c r="BB117" s="139">
        <f t="shared" si="26"/>
        <v>0</v>
      </c>
      <c r="BC117" s="139">
        <f t="shared" si="27"/>
        <v>0</v>
      </c>
      <c r="BD117" s="139">
        <f t="shared" si="28"/>
        <v>0</v>
      </c>
      <c r="BE117" s="139">
        <f t="shared" si="29"/>
        <v>0</v>
      </c>
      <c r="CA117" s="167">
        <v>12</v>
      </c>
      <c r="CB117" s="167">
        <v>0</v>
      </c>
      <c r="CZ117" s="139">
        <v>0</v>
      </c>
    </row>
    <row r="118" spans="1:104" ht="12.75">
      <c r="A118" s="161">
        <v>135</v>
      </c>
      <c r="B118" s="162"/>
      <c r="C118" s="163" t="s">
        <v>200</v>
      </c>
      <c r="D118" s="164" t="s">
        <v>86</v>
      </c>
      <c r="E118" s="165">
        <v>4</v>
      </c>
      <c r="F118" s="188"/>
      <c r="G118" s="166">
        <f t="shared" si="24"/>
        <v>0</v>
      </c>
      <c r="O118" s="160">
        <v>2</v>
      </c>
      <c r="AA118" s="139">
        <v>12</v>
      </c>
      <c r="AB118" s="139">
        <v>0</v>
      </c>
      <c r="AC118" s="139">
        <v>135</v>
      </c>
      <c r="AZ118" s="139">
        <v>4</v>
      </c>
      <c r="BA118" s="139">
        <f t="shared" si="25"/>
        <v>0</v>
      </c>
      <c r="BB118" s="139">
        <f t="shared" si="26"/>
        <v>0</v>
      </c>
      <c r="BC118" s="139">
        <f t="shared" si="27"/>
        <v>0</v>
      </c>
      <c r="BD118" s="139">
        <f t="shared" si="28"/>
        <v>0</v>
      </c>
      <c r="BE118" s="139">
        <f t="shared" si="29"/>
        <v>0</v>
      </c>
      <c r="CA118" s="167">
        <v>12</v>
      </c>
      <c r="CB118" s="167">
        <v>0</v>
      </c>
      <c r="CZ118" s="139">
        <v>0</v>
      </c>
    </row>
    <row r="119" spans="1:104" ht="12.75">
      <c r="A119" s="161">
        <v>136</v>
      </c>
      <c r="B119" s="162"/>
      <c r="C119" s="163" t="s">
        <v>201</v>
      </c>
      <c r="D119" s="164" t="s">
        <v>86</v>
      </c>
      <c r="E119" s="165">
        <v>1</v>
      </c>
      <c r="F119" s="188"/>
      <c r="G119" s="166">
        <f t="shared" si="24"/>
        <v>0</v>
      </c>
      <c r="O119" s="160">
        <v>2</v>
      </c>
      <c r="AA119" s="139">
        <v>12</v>
      </c>
      <c r="AB119" s="139">
        <v>0</v>
      </c>
      <c r="AC119" s="139">
        <v>136</v>
      </c>
      <c r="AZ119" s="139">
        <v>4</v>
      </c>
      <c r="BA119" s="139">
        <f t="shared" si="25"/>
        <v>0</v>
      </c>
      <c r="BB119" s="139">
        <f t="shared" si="26"/>
        <v>0</v>
      </c>
      <c r="BC119" s="139">
        <f t="shared" si="27"/>
        <v>0</v>
      </c>
      <c r="BD119" s="139">
        <f t="shared" si="28"/>
        <v>0</v>
      </c>
      <c r="BE119" s="139">
        <f t="shared" si="29"/>
        <v>0</v>
      </c>
      <c r="CA119" s="167">
        <v>12</v>
      </c>
      <c r="CB119" s="167">
        <v>0</v>
      </c>
      <c r="CZ119" s="139">
        <v>0</v>
      </c>
    </row>
    <row r="120" spans="1:104" ht="12.75">
      <c r="A120" s="161">
        <v>137</v>
      </c>
      <c r="B120" s="162"/>
      <c r="C120" s="163" t="s">
        <v>202</v>
      </c>
      <c r="D120" s="164" t="s">
        <v>86</v>
      </c>
      <c r="E120" s="165"/>
      <c r="F120" s="188"/>
      <c r="G120" s="166">
        <f t="shared" si="24"/>
        <v>0</v>
      </c>
      <c r="O120" s="160">
        <v>2</v>
      </c>
      <c r="AA120" s="139">
        <v>12</v>
      </c>
      <c r="AB120" s="139">
        <v>0</v>
      </c>
      <c r="AC120" s="139">
        <v>137</v>
      </c>
      <c r="AZ120" s="139">
        <v>4</v>
      </c>
      <c r="BA120" s="139">
        <f t="shared" si="25"/>
        <v>0</v>
      </c>
      <c r="BB120" s="139">
        <f t="shared" si="26"/>
        <v>0</v>
      </c>
      <c r="BC120" s="139">
        <f t="shared" si="27"/>
        <v>0</v>
      </c>
      <c r="BD120" s="139">
        <f t="shared" si="28"/>
        <v>0</v>
      </c>
      <c r="BE120" s="139">
        <f t="shared" si="29"/>
        <v>0</v>
      </c>
      <c r="CA120" s="167">
        <v>12</v>
      </c>
      <c r="CB120" s="167">
        <v>0</v>
      </c>
      <c r="CZ120" s="139">
        <v>0</v>
      </c>
    </row>
    <row r="121" spans="1:104" ht="12.75">
      <c r="A121" s="161">
        <v>138</v>
      </c>
      <c r="B121" s="162"/>
      <c r="C121" s="163" t="s">
        <v>203</v>
      </c>
      <c r="D121" s="164" t="s">
        <v>86</v>
      </c>
      <c r="E121" s="165">
        <v>1</v>
      </c>
      <c r="F121" s="188"/>
      <c r="G121" s="166">
        <f t="shared" si="24"/>
        <v>0</v>
      </c>
      <c r="O121" s="160">
        <v>2</v>
      </c>
      <c r="AA121" s="139">
        <v>12</v>
      </c>
      <c r="AB121" s="139">
        <v>0</v>
      </c>
      <c r="AC121" s="139">
        <v>138</v>
      </c>
      <c r="AZ121" s="139">
        <v>4</v>
      </c>
      <c r="BA121" s="139">
        <f t="shared" si="25"/>
        <v>0</v>
      </c>
      <c r="BB121" s="139">
        <f t="shared" si="26"/>
        <v>0</v>
      </c>
      <c r="BC121" s="139">
        <f t="shared" si="27"/>
        <v>0</v>
      </c>
      <c r="BD121" s="139">
        <f t="shared" si="28"/>
        <v>0</v>
      </c>
      <c r="BE121" s="139">
        <f t="shared" si="29"/>
        <v>0</v>
      </c>
      <c r="CA121" s="167">
        <v>12</v>
      </c>
      <c r="CB121" s="167">
        <v>0</v>
      </c>
      <c r="CZ121" s="139">
        <v>0</v>
      </c>
    </row>
    <row r="122" spans="1:104" ht="12.75">
      <c r="A122" s="161">
        <v>139</v>
      </c>
      <c r="B122" s="162"/>
      <c r="C122" s="163" t="s">
        <v>204</v>
      </c>
      <c r="D122" s="164" t="s">
        <v>86</v>
      </c>
      <c r="E122" s="165"/>
      <c r="F122" s="188"/>
      <c r="G122" s="166">
        <f t="shared" si="24"/>
        <v>0</v>
      </c>
      <c r="O122" s="160">
        <v>2</v>
      </c>
      <c r="AA122" s="139">
        <v>12</v>
      </c>
      <c r="AB122" s="139">
        <v>0</v>
      </c>
      <c r="AC122" s="139">
        <v>139</v>
      </c>
      <c r="AZ122" s="139">
        <v>4</v>
      </c>
      <c r="BA122" s="139">
        <f t="shared" si="25"/>
        <v>0</v>
      </c>
      <c r="BB122" s="139">
        <f t="shared" si="26"/>
        <v>0</v>
      </c>
      <c r="BC122" s="139">
        <f t="shared" si="27"/>
        <v>0</v>
      </c>
      <c r="BD122" s="139">
        <f t="shared" si="28"/>
        <v>0</v>
      </c>
      <c r="BE122" s="139">
        <f t="shared" si="29"/>
        <v>0</v>
      </c>
      <c r="CA122" s="167">
        <v>12</v>
      </c>
      <c r="CB122" s="167">
        <v>0</v>
      </c>
      <c r="CZ122" s="139">
        <v>0</v>
      </c>
    </row>
    <row r="123" spans="1:104" ht="12.75">
      <c r="A123" s="161">
        <v>140</v>
      </c>
      <c r="B123" s="162"/>
      <c r="C123" s="163" t="s">
        <v>205</v>
      </c>
      <c r="D123" s="164" t="s">
        <v>86</v>
      </c>
      <c r="E123" s="165">
        <v>1</v>
      </c>
      <c r="F123" s="188"/>
      <c r="G123" s="166">
        <f t="shared" si="24"/>
        <v>0</v>
      </c>
      <c r="O123" s="160">
        <v>2</v>
      </c>
      <c r="AA123" s="139">
        <v>12</v>
      </c>
      <c r="AB123" s="139">
        <v>0</v>
      </c>
      <c r="AC123" s="139">
        <v>140</v>
      </c>
      <c r="AZ123" s="139">
        <v>4</v>
      </c>
      <c r="BA123" s="139">
        <f t="shared" si="25"/>
        <v>0</v>
      </c>
      <c r="BB123" s="139">
        <f t="shared" si="26"/>
        <v>0</v>
      </c>
      <c r="BC123" s="139">
        <f t="shared" si="27"/>
        <v>0</v>
      </c>
      <c r="BD123" s="139">
        <f t="shared" si="28"/>
        <v>0</v>
      </c>
      <c r="BE123" s="139">
        <f t="shared" si="29"/>
        <v>0</v>
      </c>
      <c r="CA123" s="167">
        <v>12</v>
      </c>
      <c r="CB123" s="167">
        <v>0</v>
      </c>
      <c r="CZ123" s="139">
        <v>0</v>
      </c>
    </row>
    <row r="124" spans="1:104" ht="12.75">
      <c r="A124" s="161">
        <v>141</v>
      </c>
      <c r="B124" s="162"/>
      <c r="C124" s="163" t="s">
        <v>206</v>
      </c>
      <c r="D124" s="164" t="s">
        <v>86</v>
      </c>
      <c r="E124" s="165"/>
      <c r="F124" s="188"/>
      <c r="G124" s="166">
        <f t="shared" si="24"/>
        <v>0</v>
      </c>
      <c r="O124" s="160">
        <v>2</v>
      </c>
      <c r="AA124" s="139">
        <v>12</v>
      </c>
      <c r="AB124" s="139">
        <v>0</v>
      </c>
      <c r="AC124" s="139">
        <v>141</v>
      </c>
      <c r="AZ124" s="139">
        <v>4</v>
      </c>
      <c r="BA124" s="139">
        <f t="shared" si="25"/>
        <v>0</v>
      </c>
      <c r="BB124" s="139">
        <f t="shared" si="26"/>
        <v>0</v>
      </c>
      <c r="BC124" s="139">
        <f t="shared" si="27"/>
        <v>0</v>
      </c>
      <c r="BD124" s="139">
        <f t="shared" si="28"/>
        <v>0</v>
      </c>
      <c r="BE124" s="139">
        <f t="shared" si="29"/>
        <v>0</v>
      </c>
      <c r="CA124" s="167">
        <v>12</v>
      </c>
      <c r="CB124" s="167">
        <v>0</v>
      </c>
      <c r="CZ124" s="139">
        <v>0</v>
      </c>
    </row>
    <row r="125" spans="1:104" ht="12.75">
      <c r="A125" s="161">
        <v>142</v>
      </c>
      <c r="B125" s="162"/>
      <c r="C125" s="163" t="s">
        <v>207</v>
      </c>
      <c r="D125" s="164" t="s">
        <v>208</v>
      </c>
      <c r="E125" s="165">
        <v>1</v>
      </c>
      <c r="F125" s="165"/>
      <c r="G125" s="166">
        <f t="shared" si="24"/>
        <v>0</v>
      </c>
      <c r="O125" s="160">
        <v>2</v>
      </c>
      <c r="AA125" s="139">
        <v>12</v>
      </c>
      <c r="AB125" s="139">
        <v>0</v>
      </c>
      <c r="AC125" s="139">
        <v>142</v>
      </c>
      <c r="AZ125" s="139">
        <v>4</v>
      </c>
      <c r="BA125" s="139">
        <f t="shared" si="25"/>
        <v>0</v>
      </c>
      <c r="BB125" s="139">
        <f t="shared" si="26"/>
        <v>0</v>
      </c>
      <c r="BC125" s="139">
        <f t="shared" si="27"/>
        <v>0</v>
      </c>
      <c r="BD125" s="139">
        <f t="shared" si="28"/>
        <v>0</v>
      </c>
      <c r="BE125" s="139">
        <f t="shared" si="29"/>
        <v>0</v>
      </c>
      <c r="CA125" s="167">
        <v>12</v>
      </c>
      <c r="CB125" s="167">
        <v>0</v>
      </c>
      <c r="CZ125" s="139">
        <v>0</v>
      </c>
    </row>
    <row r="126" spans="1:57" ht="12.75">
      <c r="A126" s="168"/>
      <c r="B126" s="169" t="s">
        <v>73</v>
      </c>
      <c r="C126" s="170" t="str">
        <f>CONCATENATE(B63," ",C63)</f>
        <v>M21-1 Elektromontáže - materiál</v>
      </c>
      <c r="D126" s="171"/>
      <c r="E126" s="172"/>
      <c r="F126" s="173"/>
      <c r="G126" s="174">
        <f>SUM(G63:G125)</f>
        <v>0</v>
      </c>
      <c r="O126" s="160">
        <v>4</v>
      </c>
      <c r="BA126" s="175">
        <f>SUM(BA63:BA125)</f>
        <v>0</v>
      </c>
      <c r="BB126" s="175">
        <f>SUM(BB63:BB125)</f>
        <v>0</v>
      </c>
      <c r="BC126" s="175">
        <f>SUM(BC63:BC125)</f>
        <v>0</v>
      </c>
      <c r="BD126" s="175">
        <f>SUM(BD63:BD125)</f>
        <v>0</v>
      </c>
      <c r="BE126" s="175">
        <f>SUM(BE63:BE125)</f>
        <v>0</v>
      </c>
    </row>
    <row r="127" ht="12.75">
      <c r="E127" s="139"/>
    </row>
    <row r="128" ht="12.75">
      <c r="E128" s="139"/>
    </row>
    <row r="129" ht="12.75">
      <c r="E129" s="139"/>
    </row>
    <row r="130" ht="12.75">
      <c r="E130" s="139"/>
    </row>
    <row r="131" ht="12.75">
      <c r="E131" s="139"/>
    </row>
    <row r="132" ht="12.75">
      <c r="E132" s="139"/>
    </row>
    <row r="133" ht="12.75">
      <c r="E133" s="139"/>
    </row>
    <row r="134" ht="12.75">
      <c r="E134" s="139"/>
    </row>
    <row r="135" ht="12.75">
      <c r="E135" s="139"/>
    </row>
    <row r="136" ht="12.75">
      <c r="E136" s="139"/>
    </row>
    <row r="137" ht="12.75">
      <c r="E137" s="139"/>
    </row>
    <row r="138" ht="12.75">
      <c r="E138" s="139"/>
    </row>
    <row r="139" ht="12.75">
      <c r="E139" s="139"/>
    </row>
    <row r="140" ht="12.75">
      <c r="E140" s="139"/>
    </row>
    <row r="141" ht="12.75">
      <c r="E141" s="139"/>
    </row>
    <row r="142" ht="12.75">
      <c r="E142" s="139"/>
    </row>
    <row r="143" ht="12.75">
      <c r="E143" s="139"/>
    </row>
    <row r="144" ht="12.75">
      <c r="E144" s="139"/>
    </row>
    <row r="145" ht="12.75">
      <c r="E145" s="139"/>
    </row>
    <row r="146" ht="12.75">
      <c r="E146" s="139"/>
    </row>
    <row r="147" ht="12.75">
      <c r="E147" s="139"/>
    </row>
    <row r="148" ht="12.75">
      <c r="E148" s="139"/>
    </row>
    <row r="149" ht="12.75">
      <c r="E149" s="139"/>
    </row>
    <row r="150" spans="1:7" ht="12.75">
      <c r="A150" s="176"/>
      <c r="B150" s="176"/>
      <c r="C150" s="176"/>
      <c r="D150" s="176"/>
      <c r="E150" s="176"/>
      <c r="F150" s="176"/>
      <c r="G150" s="176"/>
    </row>
    <row r="151" spans="1:7" ht="12.75">
      <c r="A151" s="176"/>
      <c r="B151" s="176"/>
      <c r="C151" s="176"/>
      <c r="D151" s="176"/>
      <c r="E151" s="176"/>
      <c r="F151" s="176"/>
      <c r="G151" s="176"/>
    </row>
    <row r="152" spans="1:7" ht="12.75">
      <c r="A152" s="176"/>
      <c r="B152" s="176"/>
      <c r="C152" s="176"/>
      <c r="D152" s="176"/>
      <c r="E152" s="176"/>
      <c r="F152" s="176"/>
      <c r="G152" s="176"/>
    </row>
    <row r="153" spans="1:7" ht="12.75">
      <c r="A153" s="176"/>
      <c r="B153" s="176"/>
      <c r="C153" s="176"/>
      <c r="D153" s="176"/>
      <c r="E153" s="176"/>
      <c r="F153" s="176"/>
      <c r="G153" s="176"/>
    </row>
    <row r="154" ht="12.75">
      <c r="E154" s="139"/>
    </row>
    <row r="155" ht="12.75">
      <c r="E155" s="139"/>
    </row>
    <row r="156" ht="12.75">
      <c r="E156" s="139"/>
    </row>
    <row r="157" ht="12.75">
      <c r="E157" s="139"/>
    </row>
    <row r="158" ht="12.75">
      <c r="E158" s="139"/>
    </row>
    <row r="159" ht="12.75">
      <c r="E159" s="139"/>
    </row>
    <row r="160" ht="12.75">
      <c r="E160" s="139"/>
    </row>
    <row r="161" ht="12.75">
      <c r="E161" s="139"/>
    </row>
    <row r="162" ht="12.75">
      <c r="E162" s="139"/>
    </row>
    <row r="163" ht="12.75">
      <c r="E163" s="139"/>
    </row>
    <row r="164" ht="12.75">
      <c r="E164" s="139"/>
    </row>
    <row r="165" ht="12.75">
      <c r="E165" s="139"/>
    </row>
    <row r="166" ht="12.75">
      <c r="E166" s="139"/>
    </row>
    <row r="167" ht="12.75">
      <c r="E167" s="139"/>
    </row>
    <row r="168" ht="12.75">
      <c r="E168" s="139"/>
    </row>
    <row r="169" ht="12.75">
      <c r="E169" s="139"/>
    </row>
    <row r="170" ht="12.75">
      <c r="E170" s="139"/>
    </row>
    <row r="171" ht="12.75">
      <c r="E171" s="139"/>
    </row>
    <row r="172" ht="12.75">
      <c r="E172" s="139"/>
    </row>
    <row r="173" ht="12.75">
      <c r="E173" s="139"/>
    </row>
    <row r="174" ht="12.75">
      <c r="E174" s="139"/>
    </row>
    <row r="175" ht="12.75">
      <c r="E175" s="139"/>
    </row>
    <row r="176" ht="12.75">
      <c r="E176" s="139"/>
    </row>
    <row r="177" ht="12.75">
      <c r="E177" s="139"/>
    </row>
    <row r="178" ht="12.75">
      <c r="E178" s="139"/>
    </row>
    <row r="179" ht="12.75">
      <c r="E179" s="139"/>
    </row>
    <row r="180" ht="12.75">
      <c r="E180" s="139"/>
    </row>
    <row r="181" ht="12.75">
      <c r="E181" s="139"/>
    </row>
    <row r="182" ht="12.75">
      <c r="E182" s="139"/>
    </row>
    <row r="183" ht="12.75">
      <c r="E183" s="139"/>
    </row>
    <row r="184" ht="12.75">
      <c r="E184" s="139"/>
    </row>
    <row r="185" spans="1:2" ht="12.75">
      <c r="A185" s="177"/>
      <c r="B185" s="177"/>
    </row>
    <row r="186" spans="1:7" ht="12.75">
      <c r="A186" s="176"/>
      <c r="B186" s="176"/>
      <c r="C186" s="179"/>
      <c r="D186" s="179"/>
      <c r="E186" s="180"/>
      <c r="F186" s="179"/>
      <c r="G186" s="181"/>
    </row>
    <row r="187" spans="1:7" ht="12.75">
      <c r="A187" s="182"/>
      <c r="B187" s="182"/>
      <c r="C187" s="176"/>
      <c r="D187" s="176"/>
      <c r="E187" s="183"/>
      <c r="F187" s="176"/>
      <c r="G187" s="176"/>
    </row>
    <row r="188" spans="1:7" ht="12.75">
      <c r="A188" s="176"/>
      <c r="B188" s="176"/>
      <c r="C188" s="176"/>
      <c r="D188" s="176"/>
      <c r="E188" s="183"/>
      <c r="F188" s="176"/>
      <c r="G188" s="176"/>
    </row>
    <row r="189" spans="1:7" ht="12.75">
      <c r="A189" s="176"/>
      <c r="B189" s="176"/>
      <c r="C189" s="176"/>
      <c r="D189" s="176"/>
      <c r="E189" s="183"/>
      <c r="F189" s="176"/>
      <c r="G189" s="176"/>
    </row>
    <row r="190" spans="1:7" ht="12.75">
      <c r="A190" s="176"/>
      <c r="B190" s="176"/>
      <c r="C190" s="176"/>
      <c r="D190" s="176"/>
      <c r="E190" s="183"/>
      <c r="F190" s="176"/>
      <c r="G190" s="176"/>
    </row>
    <row r="191" spans="1:7" ht="12.75">
      <c r="A191" s="176"/>
      <c r="B191" s="176"/>
      <c r="C191" s="176"/>
      <c r="D191" s="176"/>
      <c r="E191" s="183"/>
      <c r="F191" s="176"/>
      <c r="G191" s="176"/>
    </row>
    <row r="192" spans="1:7" ht="12.75">
      <c r="A192" s="176"/>
      <c r="B192" s="176"/>
      <c r="C192" s="176"/>
      <c r="D192" s="176"/>
      <c r="E192" s="183"/>
      <c r="F192" s="176"/>
      <c r="G192" s="176"/>
    </row>
    <row r="193" spans="1:7" ht="12.75">
      <c r="A193" s="176"/>
      <c r="B193" s="176"/>
      <c r="C193" s="176"/>
      <c r="D193" s="176"/>
      <c r="E193" s="183"/>
      <c r="F193" s="176"/>
      <c r="G193" s="176"/>
    </row>
    <row r="194" spans="1:7" ht="12.75">
      <c r="A194" s="176"/>
      <c r="B194" s="176"/>
      <c r="C194" s="176"/>
      <c r="D194" s="176"/>
      <c r="E194" s="183"/>
      <c r="F194" s="176"/>
      <c r="G194" s="176"/>
    </row>
    <row r="195" spans="1:7" ht="12.75">
      <c r="A195" s="176"/>
      <c r="B195" s="176"/>
      <c r="C195" s="176"/>
      <c r="D195" s="176"/>
      <c r="E195" s="183"/>
      <c r="F195" s="176"/>
      <c r="G195" s="176"/>
    </row>
    <row r="196" spans="1:7" ht="12.75">
      <c r="A196" s="176"/>
      <c r="B196" s="176"/>
      <c r="C196" s="176"/>
      <c r="D196" s="176"/>
      <c r="E196" s="183"/>
      <c r="F196" s="176"/>
      <c r="G196" s="176"/>
    </row>
    <row r="197" spans="1:7" ht="12.75">
      <c r="A197" s="176"/>
      <c r="B197" s="176"/>
      <c r="C197" s="176"/>
      <c r="D197" s="176"/>
      <c r="E197" s="183"/>
      <c r="F197" s="176"/>
      <c r="G197" s="176"/>
    </row>
    <row r="198" spans="1:7" ht="12.75">
      <c r="A198" s="176"/>
      <c r="B198" s="176"/>
      <c r="C198" s="176"/>
      <c r="D198" s="176"/>
      <c r="E198" s="183"/>
      <c r="F198" s="176"/>
      <c r="G198" s="176"/>
    </row>
    <row r="199" spans="1:7" ht="12.75">
      <c r="A199" s="176"/>
      <c r="B199" s="176"/>
      <c r="C199" s="176"/>
      <c r="D199" s="176"/>
      <c r="E199" s="183"/>
      <c r="F199" s="176"/>
      <c r="G199" s="176"/>
    </row>
  </sheetData>
  <sheetProtection/>
  <mergeCells count="5">
    <mergeCell ref="A1:G1"/>
    <mergeCell ref="A3:B3"/>
    <mergeCell ref="A4:B4"/>
    <mergeCell ref="E4:G4"/>
    <mergeCell ref="C3:D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112"/>
  <sheetViews>
    <sheetView showGridLines="0" showZeros="0" zoomScale="130" zoomScaleNormal="130" zoomScalePageLayoutView="0" workbookViewId="0" topLeftCell="A1">
      <selection activeCell="C24" sqref="C24"/>
    </sheetView>
  </sheetViews>
  <sheetFormatPr defaultColWidth="9.00390625" defaultRowHeight="12.75"/>
  <cols>
    <col min="1" max="1" width="4.375" style="139" customWidth="1"/>
    <col min="2" max="2" width="11.625" style="139" customWidth="1"/>
    <col min="3" max="3" width="40.375" style="139" customWidth="1"/>
    <col min="4" max="4" width="5.625" style="139" customWidth="1"/>
    <col min="5" max="5" width="8.625" style="178" customWidth="1"/>
    <col min="6" max="6" width="9.875" style="139" customWidth="1"/>
    <col min="7" max="7" width="13.875" style="139" customWidth="1"/>
    <col min="10" max="11" width="9.125" style="139" customWidth="1"/>
    <col min="12" max="12" width="75.375" style="139" customWidth="1"/>
    <col min="13" max="13" width="45.25390625" style="139" customWidth="1"/>
    <col min="14" max="16384" width="9.125" style="139" customWidth="1"/>
  </cols>
  <sheetData>
    <row r="1" spans="1:7" ht="15.75">
      <c r="A1" s="228" t="s">
        <v>64</v>
      </c>
      <c r="B1" s="228"/>
      <c r="C1" s="228"/>
      <c r="D1" s="228"/>
      <c r="E1" s="228"/>
      <c r="F1" s="228"/>
      <c r="G1" s="228"/>
    </row>
    <row r="2" spans="1:7" ht="14.25" customHeight="1" thickBot="1">
      <c r="A2" s="140"/>
      <c r="B2" s="141"/>
      <c r="C2" s="142"/>
      <c r="D2" s="142"/>
      <c r="E2" s="143"/>
      <c r="F2" s="142"/>
      <c r="G2" s="142"/>
    </row>
    <row r="3" spans="1:7" ht="25.5" customHeight="1" thickTop="1">
      <c r="A3" s="218" t="s">
        <v>48</v>
      </c>
      <c r="B3" s="219"/>
      <c r="C3" s="196" t="str">
        <f>CONCATENATE(cislostavby," ",nazevstavby)</f>
        <v> Podpora rekonstrukce budovy č. p. 107 na obecní byty</v>
      </c>
      <c r="D3" s="92"/>
      <c r="E3" s="144"/>
      <c r="F3" s="145"/>
      <c r="G3" s="146"/>
    </row>
    <row r="4" spans="1:7" ht="13.5" thickBot="1">
      <c r="A4" s="229" t="s">
        <v>50</v>
      </c>
      <c r="B4" s="221"/>
      <c r="C4" s="96" t="str">
        <f>CONCATENATE(cisloobjektu," ",nazevobjektu)</f>
        <v> Elektroinstalace</v>
      </c>
      <c r="D4" s="97"/>
      <c r="E4" s="230" t="str">
        <f>Rekapitulace!G2</f>
        <v>Elektroinstalace</v>
      </c>
      <c r="F4" s="231"/>
      <c r="G4" s="232"/>
    </row>
    <row r="5" spans="1:7" ht="13.5" thickTop="1">
      <c r="A5" s="147"/>
      <c r="B5" s="140"/>
      <c r="C5" s="140"/>
      <c r="D5" s="140"/>
      <c r="E5" s="148"/>
      <c r="F5" s="140"/>
      <c r="G5" s="149"/>
    </row>
    <row r="6" spans="1:7" ht="12.75">
      <c r="A6" s="150" t="s">
        <v>65</v>
      </c>
      <c r="B6" s="151" t="s">
        <v>66</v>
      </c>
      <c r="C6" s="151" t="s">
        <v>67</v>
      </c>
      <c r="D6" s="151" t="s">
        <v>68</v>
      </c>
      <c r="E6" s="152" t="s">
        <v>69</v>
      </c>
      <c r="F6" s="151" t="s">
        <v>70</v>
      </c>
      <c r="G6" s="153" t="s">
        <v>71</v>
      </c>
    </row>
    <row r="7" spans="1:15" ht="12.75">
      <c r="A7" s="154" t="s">
        <v>72</v>
      </c>
      <c r="B7" s="155" t="s">
        <v>176</v>
      </c>
      <c r="C7" s="156" t="s">
        <v>177</v>
      </c>
      <c r="D7" s="157"/>
      <c r="E7" s="158"/>
      <c r="F7" s="158"/>
      <c r="G7" s="159"/>
      <c r="O7" s="160">
        <v>1</v>
      </c>
    </row>
    <row r="8" spans="1:104" ht="12.75">
      <c r="A8" s="161">
        <v>67</v>
      </c>
      <c r="B8" s="162"/>
      <c r="C8" s="163" t="s">
        <v>78</v>
      </c>
      <c r="D8" s="164" t="s">
        <v>79</v>
      </c>
      <c r="E8" s="165">
        <v>150</v>
      </c>
      <c r="F8" s="165"/>
      <c r="G8" s="166">
        <f aca="true" t="shared" si="0" ref="G8:G25">E8*F8</f>
        <v>0</v>
      </c>
      <c r="O8" s="160">
        <v>2</v>
      </c>
      <c r="AA8" s="139">
        <v>12</v>
      </c>
      <c r="AB8" s="139">
        <v>0</v>
      </c>
      <c r="AC8" s="139">
        <v>67</v>
      </c>
      <c r="AZ8" s="139">
        <v>4</v>
      </c>
      <c r="BA8" s="139">
        <f aca="true" t="shared" si="1" ref="BA8:BA25">IF(AZ8=1,G8,0)</f>
        <v>0</v>
      </c>
      <c r="BB8" s="139">
        <f aca="true" t="shared" si="2" ref="BB8:BB25">IF(AZ8=2,G8,0)</f>
        <v>0</v>
      </c>
      <c r="BC8" s="139">
        <f aca="true" t="shared" si="3" ref="BC8:BC25">IF(AZ8=3,G8,0)</f>
        <v>0</v>
      </c>
      <c r="BD8" s="139">
        <f aca="true" t="shared" si="4" ref="BD8:BD25">IF(AZ8=4,G8,0)</f>
        <v>0</v>
      </c>
      <c r="BE8" s="139">
        <f aca="true" t="shared" si="5" ref="BE8:BE25">IF(AZ8=5,G8,0)</f>
        <v>0</v>
      </c>
      <c r="CA8" s="167">
        <v>12</v>
      </c>
      <c r="CB8" s="167">
        <v>0</v>
      </c>
      <c r="CZ8" s="139">
        <v>0</v>
      </c>
    </row>
    <row r="9" spans="1:104" ht="12.75">
      <c r="A9" s="161">
        <v>68</v>
      </c>
      <c r="B9" s="162"/>
      <c r="C9" s="163" t="s">
        <v>81</v>
      </c>
      <c r="D9" s="164" t="s">
        <v>79</v>
      </c>
      <c r="E9" s="165">
        <v>80</v>
      </c>
      <c r="F9" s="165"/>
      <c r="G9" s="166">
        <f t="shared" si="0"/>
        <v>0</v>
      </c>
      <c r="O9" s="160">
        <v>2</v>
      </c>
      <c r="AA9" s="139">
        <v>12</v>
      </c>
      <c r="AB9" s="139">
        <v>0</v>
      </c>
      <c r="AC9" s="139">
        <v>68</v>
      </c>
      <c r="AZ9" s="139">
        <v>4</v>
      </c>
      <c r="BA9" s="139">
        <f t="shared" si="1"/>
        <v>0</v>
      </c>
      <c r="BB9" s="139">
        <f t="shared" si="2"/>
        <v>0</v>
      </c>
      <c r="BC9" s="139">
        <f t="shared" si="3"/>
        <v>0</v>
      </c>
      <c r="BD9" s="139">
        <f t="shared" si="4"/>
        <v>0</v>
      </c>
      <c r="BE9" s="139">
        <f t="shared" si="5"/>
        <v>0</v>
      </c>
      <c r="CA9" s="167">
        <v>12</v>
      </c>
      <c r="CB9" s="167">
        <v>0</v>
      </c>
      <c r="CZ9" s="139">
        <v>0</v>
      </c>
    </row>
    <row r="10" spans="1:104" ht="12.75">
      <c r="A10" s="161">
        <v>69</v>
      </c>
      <c r="B10" s="162"/>
      <c r="C10" s="163" t="s">
        <v>178</v>
      </c>
      <c r="D10" s="164" t="s">
        <v>79</v>
      </c>
      <c r="E10" s="165">
        <v>15</v>
      </c>
      <c r="F10" s="165"/>
      <c r="G10" s="166">
        <f t="shared" si="0"/>
        <v>0</v>
      </c>
      <c r="O10" s="160">
        <v>2</v>
      </c>
      <c r="AA10" s="139">
        <v>12</v>
      </c>
      <c r="AB10" s="139">
        <v>0</v>
      </c>
      <c r="AC10" s="139">
        <v>69</v>
      </c>
      <c r="AZ10" s="139">
        <v>4</v>
      </c>
      <c r="BA10" s="139">
        <f t="shared" si="1"/>
        <v>0</v>
      </c>
      <c r="BB10" s="139">
        <f t="shared" si="2"/>
        <v>0</v>
      </c>
      <c r="BC10" s="139">
        <f t="shared" si="3"/>
        <v>0</v>
      </c>
      <c r="BD10" s="139">
        <f t="shared" si="4"/>
        <v>0</v>
      </c>
      <c r="BE10" s="139">
        <f t="shared" si="5"/>
        <v>0</v>
      </c>
      <c r="CA10" s="167">
        <v>12</v>
      </c>
      <c r="CB10" s="167">
        <v>0</v>
      </c>
      <c r="CZ10" s="139">
        <v>0</v>
      </c>
    </row>
    <row r="11" spans="1:104" ht="12.75">
      <c r="A11" s="161">
        <v>70</v>
      </c>
      <c r="B11" s="162"/>
      <c r="C11" s="163" t="s">
        <v>85</v>
      </c>
      <c r="D11" s="164" t="s">
        <v>86</v>
      </c>
      <c r="E11" s="165">
        <f>163-100</f>
        <v>63</v>
      </c>
      <c r="F11" s="165"/>
      <c r="G11" s="166">
        <f t="shared" si="0"/>
        <v>0</v>
      </c>
      <c r="O11" s="160">
        <v>2</v>
      </c>
      <c r="AA11" s="139">
        <v>12</v>
      </c>
      <c r="AB11" s="139">
        <v>0</v>
      </c>
      <c r="AC11" s="139">
        <v>70</v>
      </c>
      <c r="AZ11" s="139">
        <v>4</v>
      </c>
      <c r="BA11" s="139">
        <f t="shared" si="1"/>
        <v>0</v>
      </c>
      <c r="BB11" s="139">
        <f t="shared" si="2"/>
        <v>0</v>
      </c>
      <c r="BC11" s="139">
        <f t="shared" si="3"/>
        <v>0</v>
      </c>
      <c r="BD11" s="139">
        <f t="shared" si="4"/>
        <v>0</v>
      </c>
      <c r="BE11" s="139">
        <f t="shared" si="5"/>
        <v>0</v>
      </c>
      <c r="CA11" s="167">
        <v>12</v>
      </c>
      <c r="CB11" s="167">
        <v>0</v>
      </c>
      <c r="CZ11" s="139">
        <v>0</v>
      </c>
    </row>
    <row r="12" spans="1:104" ht="12.75">
      <c r="A12" s="161">
        <v>71</v>
      </c>
      <c r="B12" s="162"/>
      <c r="C12" s="163" t="s">
        <v>88</v>
      </c>
      <c r="D12" s="164" t="s">
        <v>86</v>
      </c>
      <c r="E12" s="165">
        <v>30</v>
      </c>
      <c r="F12" s="165"/>
      <c r="G12" s="166">
        <f t="shared" si="0"/>
        <v>0</v>
      </c>
      <c r="O12" s="160">
        <v>2</v>
      </c>
      <c r="AA12" s="139">
        <v>12</v>
      </c>
      <c r="AB12" s="139">
        <v>0</v>
      </c>
      <c r="AC12" s="139">
        <v>71</v>
      </c>
      <c r="AZ12" s="139">
        <v>4</v>
      </c>
      <c r="BA12" s="139">
        <f t="shared" si="1"/>
        <v>0</v>
      </c>
      <c r="BB12" s="139">
        <f t="shared" si="2"/>
        <v>0</v>
      </c>
      <c r="BC12" s="139">
        <f t="shared" si="3"/>
        <v>0</v>
      </c>
      <c r="BD12" s="139">
        <f t="shared" si="4"/>
        <v>0</v>
      </c>
      <c r="BE12" s="139">
        <f t="shared" si="5"/>
        <v>0</v>
      </c>
      <c r="CA12" s="167">
        <v>12</v>
      </c>
      <c r="CB12" s="167">
        <v>0</v>
      </c>
      <c r="CZ12" s="139">
        <v>0</v>
      </c>
    </row>
    <row r="13" spans="1:104" ht="12.75">
      <c r="A13" s="161">
        <v>72</v>
      </c>
      <c r="B13" s="162"/>
      <c r="C13" s="163" t="s">
        <v>90</v>
      </c>
      <c r="D13" s="164" t="s">
        <v>86</v>
      </c>
      <c r="E13" s="165">
        <v>4</v>
      </c>
      <c r="F13" s="165"/>
      <c r="G13" s="166">
        <f t="shared" si="0"/>
        <v>0</v>
      </c>
      <c r="O13" s="160">
        <v>2</v>
      </c>
      <c r="AA13" s="139">
        <v>12</v>
      </c>
      <c r="AB13" s="139">
        <v>0</v>
      </c>
      <c r="AC13" s="139">
        <v>72</v>
      </c>
      <c r="AZ13" s="139">
        <v>4</v>
      </c>
      <c r="BA13" s="139">
        <f t="shared" si="1"/>
        <v>0</v>
      </c>
      <c r="BB13" s="139">
        <f t="shared" si="2"/>
        <v>0</v>
      </c>
      <c r="BC13" s="139">
        <f t="shared" si="3"/>
        <v>0</v>
      </c>
      <c r="BD13" s="139">
        <f t="shared" si="4"/>
        <v>0</v>
      </c>
      <c r="BE13" s="139">
        <f t="shared" si="5"/>
        <v>0</v>
      </c>
      <c r="CA13" s="167">
        <v>12</v>
      </c>
      <c r="CB13" s="167">
        <v>0</v>
      </c>
      <c r="CZ13" s="139">
        <v>0</v>
      </c>
    </row>
    <row r="14" spans="1:104" ht="12.75">
      <c r="A14" s="161">
        <v>73</v>
      </c>
      <c r="B14" s="162"/>
      <c r="C14" s="163" t="s">
        <v>92</v>
      </c>
      <c r="D14" s="164" t="s">
        <v>86</v>
      </c>
      <c r="E14" s="165">
        <f>80-48</f>
        <v>32</v>
      </c>
      <c r="F14" s="165"/>
      <c r="G14" s="166">
        <f t="shared" si="0"/>
        <v>0</v>
      </c>
      <c r="O14" s="160">
        <v>2</v>
      </c>
      <c r="AA14" s="139">
        <v>12</v>
      </c>
      <c r="AB14" s="139">
        <v>0</v>
      </c>
      <c r="AC14" s="139">
        <v>73</v>
      </c>
      <c r="AZ14" s="139">
        <v>4</v>
      </c>
      <c r="BA14" s="139">
        <f t="shared" si="1"/>
        <v>0</v>
      </c>
      <c r="BB14" s="139">
        <f t="shared" si="2"/>
        <v>0</v>
      </c>
      <c r="BC14" s="139">
        <f t="shared" si="3"/>
        <v>0</v>
      </c>
      <c r="BD14" s="139">
        <f t="shared" si="4"/>
        <v>0</v>
      </c>
      <c r="BE14" s="139">
        <f t="shared" si="5"/>
        <v>0</v>
      </c>
      <c r="CA14" s="167">
        <v>12</v>
      </c>
      <c r="CB14" s="167">
        <v>0</v>
      </c>
      <c r="CZ14" s="139">
        <v>0</v>
      </c>
    </row>
    <row r="15" spans="1:104" ht="12.75">
      <c r="A15" s="161">
        <v>74</v>
      </c>
      <c r="B15" s="162"/>
      <c r="C15" s="163" t="s">
        <v>94</v>
      </c>
      <c r="D15" s="164" t="s">
        <v>86</v>
      </c>
      <c r="E15" s="165">
        <v>4</v>
      </c>
      <c r="F15" s="188"/>
      <c r="G15" s="166">
        <f t="shared" si="0"/>
        <v>0</v>
      </c>
      <c r="O15" s="160">
        <v>2</v>
      </c>
      <c r="AA15" s="139">
        <v>12</v>
      </c>
      <c r="AB15" s="139">
        <v>0</v>
      </c>
      <c r="AC15" s="139">
        <v>74</v>
      </c>
      <c r="AZ15" s="139">
        <v>4</v>
      </c>
      <c r="BA15" s="139">
        <f t="shared" si="1"/>
        <v>0</v>
      </c>
      <c r="BB15" s="139">
        <f t="shared" si="2"/>
        <v>0</v>
      </c>
      <c r="BC15" s="139">
        <f t="shared" si="3"/>
        <v>0</v>
      </c>
      <c r="BD15" s="139">
        <f t="shared" si="4"/>
        <v>0</v>
      </c>
      <c r="BE15" s="139">
        <f t="shared" si="5"/>
        <v>0</v>
      </c>
      <c r="CA15" s="167">
        <v>12</v>
      </c>
      <c r="CB15" s="167">
        <v>0</v>
      </c>
      <c r="CZ15" s="139">
        <v>0</v>
      </c>
    </row>
    <row r="16" spans="1:104" ht="12.75">
      <c r="A16" s="161">
        <v>75</v>
      </c>
      <c r="B16" s="162"/>
      <c r="C16" s="163" t="s">
        <v>96</v>
      </c>
      <c r="D16" s="164" t="s">
        <v>86</v>
      </c>
      <c r="E16" s="165">
        <v>1</v>
      </c>
      <c r="F16" s="188"/>
      <c r="G16" s="166">
        <f t="shared" si="0"/>
        <v>0</v>
      </c>
      <c r="O16" s="160">
        <v>2</v>
      </c>
      <c r="AA16" s="139">
        <v>12</v>
      </c>
      <c r="AB16" s="139">
        <v>0</v>
      </c>
      <c r="AC16" s="139">
        <v>75</v>
      </c>
      <c r="AZ16" s="139">
        <v>4</v>
      </c>
      <c r="BA16" s="139">
        <f t="shared" si="1"/>
        <v>0</v>
      </c>
      <c r="BB16" s="139">
        <f t="shared" si="2"/>
        <v>0</v>
      </c>
      <c r="BC16" s="139">
        <f t="shared" si="3"/>
        <v>0</v>
      </c>
      <c r="BD16" s="139">
        <f t="shared" si="4"/>
        <v>0</v>
      </c>
      <c r="BE16" s="139">
        <f t="shared" si="5"/>
        <v>0</v>
      </c>
      <c r="CA16" s="167">
        <v>12</v>
      </c>
      <c r="CB16" s="167">
        <v>0</v>
      </c>
      <c r="CZ16" s="139">
        <v>0</v>
      </c>
    </row>
    <row r="17" spans="1:104" ht="12.75">
      <c r="A17" s="161">
        <v>76</v>
      </c>
      <c r="B17" s="162"/>
      <c r="C17" s="163" t="s">
        <v>179</v>
      </c>
      <c r="D17" s="164" t="s">
        <v>86</v>
      </c>
      <c r="E17" s="165">
        <v>1</v>
      </c>
      <c r="F17" s="188"/>
      <c r="G17" s="166">
        <f t="shared" si="0"/>
        <v>0</v>
      </c>
      <c r="O17" s="160">
        <v>2</v>
      </c>
      <c r="AA17" s="139">
        <v>12</v>
      </c>
      <c r="AB17" s="139">
        <v>0</v>
      </c>
      <c r="AC17" s="139">
        <v>76</v>
      </c>
      <c r="AZ17" s="139">
        <v>4</v>
      </c>
      <c r="BA17" s="139">
        <f t="shared" si="1"/>
        <v>0</v>
      </c>
      <c r="BB17" s="139">
        <f t="shared" si="2"/>
        <v>0</v>
      </c>
      <c r="BC17" s="139">
        <f t="shared" si="3"/>
        <v>0</v>
      </c>
      <c r="BD17" s="139">
        <f t="shared" si="4"/>
        <v>0</v>
      </c>
      <c r="BE17" s="139">
        <f t="shared" si="5"/>
        <v>0</v>
      </c>
      <c r="CA17" s="167">
        <v>12</v>
      </c>
      <c r="CB17" s="167">
        <v>0</v>
      </c>
      <c r="CZ17" s="139">
        <v>0</v>
      </c>
    </row>
    <row r="18" spans="1:104" ht="12.75">
      <c r="A18" s="161">
        <v>77</v>
      </c>
      <c r="B18" s="162"/>
      <c r="C18" s="163" t="s">
        <v>180</v>
      </c>
      <c r="D18" s="164" t="s">
        <v>79</v>
      </c>
      <c r="E18" s="165">
        <v>60</v>
      </c>
      <c r="F18" s="188"/>
      <c r="G18" s="166">
        <f t="shared" si="0"/>
        <v>0</v>
      </c>
      <c r="O18" s="160">
        <v>2</v>
      </c>
      <c r="AA18" s="139">
        <v>12</v>
      </c>
      <c r="AB18" s="139">
        <v>0</v>
      </c>
      <c r="AC18" s="139">
        <v>77</v>
      </c>
      <c r="AZ18" s="139">
        <v>4</v>
      </c>
      <c r="BA18" s="139">
        <f t="shared" si="1"/>
        <v>0</v>
      </c>
      <c r="BB18" s="139">
        <f t="shared" si="2"/>
        <v>0</v>
      </c>
      <c r="BC18" s="139">
        <f t="shared" si="3"/>
        <v>0</v>
      </c>
      <c r="BD18" s="139">
        <f t="shared" si="4"/>
        <v>0</v>
      </c>
      <c r="BE18" s="139">
        <f t="shared" si="5"/>
        <v>0</v>
      </c>
      <c r="CA18" s="167">
        <v>12</v>
      </c>
      <c r="CB18" s="167">
        <v>0</v>
      </c>
      <c r="CZ18" s="139">
        <v>0</v>
      </c>
    </row>
    <row r="19" spans="1:104" ht="12.75">
      <c r="A19" s="161">
        <v>78</v>
      </c>
      <c r="B19" s="162"/>
      <c r="C19" s="163" t="s">
        <v>102</v>
      </c>
      <c r="D19" s="164" t="s">
        <v>79</v>
      </c>
      <c r="E19" s="165">
        <f>350-210</f>
        <v>140</v>
      </c>
      <c r="F19" s="165"/>
      <c r="G19" s="166">
        <f t="shared" si="0"/>
        <v>0</v>
      </c>
      <c r="O19" s="160">
        <v>2</v>
      </c>
      <c r="AA19" s="139">
        <v>12</v>
      </c>
      <c r="AB19" s="139">
        <v>0</v>
      </c>
      <c r="AC19" s="139">
        <v>78</v>
      </c>
      <c r="AZ19" s="139">
        <v>4</v>
      </c>
      <c r="BA19" s="139">
        <f t="shared" si="1"/>
        <v>0</v>
      </c>
      <c r="BB19" s="139">
        <f t="shared" si="2"/>
        <v>0</v>
      </c>
      <c r="BC19" s="139">
        <f t="shared" si="3"/>
        <v>0</v>
      </c>
      <c r="BD19" s="139">
        <f t="shared" si="4"/>
        <v>0</v>
      </c>
      <c r="BE19" s="139">
        <f t="shared" si="5"/>
        <v>0</v>
      </c>
      <c r="CA19" s="167">
        <v>12</v>
      </c>
      <c r="CB19" s="167">
        <v>0</v>
      </c>
      <c r="CZ19" s="139">
        <v>0</v>
      </c>
    </row>
    <row r="20" spans="1:104" ht="12.75">
      <c r="A20" s="161">
        <v>79</v>
      </c>
      <c r="B20" s="162"/>
      <c r="C20" s="163" t="s">
        <v>104</v>
      </c>
      <c r="D20" s="164" t="s">
        <v>79</v>
      </c>
      <c r="E20" s="165">
        <f>150-90</f>
        <v>60</v>
      </c>
      <c r="F20" s="165"/>
      <c r="G20" s="166">
        <f t="shared" si="0"/>
        <v>0</v>
      </c>
      <c r="O20" s="160">
        <v>2</v>
      </c>
      <c r="AA20" s="139">
        <v>12</v>
      </c>
      <c r="AB20" s="139">
        <v>0</v>
      </c>
      <c r="AC20" s="139">
        <v>79</v>
      </c>
      <c r="AZ20" s="139">
        <v>4</v>
      </c>
      <c r="BA20" s="139">
        <f t="shared" si="1"/>
        <v>0</v>
      </c>
      <c r="BB20" s="139">
        <f t="shared" si="2"/>
        <v>0</v>
      </c>
      <c r="BC20" s="139">
        <f t="shared" si="3"/>
        <v>0</v>
      </c>
      <c r="BD20" s="139">
        <f t="shared" si="4"/>
        <v>0</v>
      </c>
      <c r="BE20" s="139">
        <f t="shared" si="5"/>
        <v>0</v>
      </c>
      <c r="CA20" s="167">
        <v>12</v>
      </c>
      <c r="CB20" s="167">
        <v>0</v>
      </c>
      <c r="CZ20" s="139">
        <v>0</v>
      </c>
    </row>
    <row r="21" spans="1:104" ht="12.75">
      <c r="A21" s="161">
        <v>80</v>
      </c>
      <c r="B21" s="162"/>
      <c r="C21" s="163" t="s">
        <v>105</v>
      </c>
      <c r="D21" s="164" t="s">
        <v>79</v>
      </c>
      <c r="E21" s="165">
        <f>300-180</f>
        <v>120</v>
      </c>
      <c r="F21" s="165"/>
      <c r="G21" s="166">
        <f t="shared" si="0"/>
        <v>0</v>
      </c>
      <c r="O21" s="160">
        <v>2</v>
      </c>
      <c r="AA21" s="139">
        <v>12</v>
      </c>
      <c r="AB21" s="139">
        <v>0</v>
      </c>
      <c r="AC21" s="139">
        <v>80</v>
      </c>
      <c r="AZ21" s="139">
        <v>4</v>
      </c>
      <c r="BA21" s="139">
        <f t="shared" si="1"/>
        <v>0</v>
      </c>
      <c r="BB21" s="139">
        <f t="shared" si="2"/>
        <v>0</v>
      </c>
      <c r="BC21" s="139">
        <f t="shared" si="3"/>
        <v>0</v>
      </c>
      <c r="BD21" s="139">
        <f t="shared" si="4"/>
        <v>0</v>
      </c>
      <c r="BE21" s="139">
        <f t="shared" si="5"/>
        <v>0</v>
      </c>
      <c r="CA21" s="167">
        <v>12</v>
      </c>
      <c r="CB21" s="167">
        <v>0</v>
      </c>
      <c r="CZ21" s="139">
        <v>0</v>
      </c>
    </row>
    <row r="22" spans="1:104" ht="12.75">
      <c r="A22" s="161">
        <v>81</v>
      </c>
      <c r="B22" s="162"/>
      <c r="C22" s="163" t="s">
        <v>107</v>
      </c>
      <c r="D22" s="164" t="s">
        <v>79</v>
      </c>
      <c r="E22" s="165">
        <f>550-330</f>
        <v>220</v>
      </c>
      <c r="F22" s="165"/>
      <c r="G22" s="166">
        <f t="shared" si="0"/>
        <v>0</v>
      </c>
      <c r="O22" s="160">
        <v>2</v>
      </c>
      <c r="AA22" s="139">
        <v>12</v>
      </c>
      <c r="AB22" s="139">
        <v>0</v>
      </c>
      <c r="AC22" s="139">
        <v>81</v>
      </c>
      <c r="AZ22" s="139">
        <v>4</v>
      </c>
      <c r="BA22" s="139">
        <f t="shared" si="1"/>
        <v>0</v>
      </c>
      <c r="BB22" s="139">
        <f t="shared" si="2"/>
        <v>0</v>
      </c>
      <c r="BC22" s="139">
        <f t="shared" si="3"/>
        <v>0</v>
      </c>
      <c r="BD22" s="139">
        <f t="shared" si="4"/>
        <v>0</v>
      </c>
      <c r="BE22" s="139">
        <f t="shared" si="5"/>
        <v>0</v>
      </c>
      <c r="CA22" s="167">
        <v>12</v>
      </c>
      <c r="CB22" s="167">
        <v>0</v>
      </c>
      <c r="CZ22" s="139">
        <v>0</v>
      </c>
    </row>
    <row r="23" spans="1:104" ht="12.75">
      <c r="A23" s="161">
        <v>82</v>
      </c>
      <c r="B23" s="162"/>
      <c r="C23" s="163" t="s">
        <v>109</v>
      </c>
      <c r="D23" s="164" t="s">
        <v>79</v>
      </c>
      <c r="E23" s="165">
        <v>15</v>
      </c>
      <c r="F23" s="188"/>
      <c r="G23" s="166">
        <f t="shared" si="0"/>
        <v>0</v>
      </c>
      <c r="O23" s="160">
        <v>2</v>
      </c>
      <c r="AA23" s="139">
        <v>12</v>
      </c>
      <c r="AB23" s="139">
        <v>0</v>
      </c>
      <c r="AC23" s="139">
        <v>82</v>
      </c>
      <c r="AZ23" s="139">
        <v>4</v>
      </c>
      <c r="BA23" s="139">
        <f t="shared" si="1"/>
        <v>0</v>
      </c>
      <c r="BB23" s="139">
        <f t="shared" si="2"/>
        <v>0</v>
      </c>
      <c r="BC23" s="139">
        <f t="shared" si="3"/>
        <v>0</v>
      </c>
      <c r="BD23" s="139">
        <f t="shared" si="4"/>
        <v>0</v>
      </c>
      <c r="BE23" s="139">
        <f t="shared" si="5"/>
        <v>0</v>
      </c>
      <c r="CA23" s="167">
        <v>12</v>
      </c>
      <c r="CB23" s="167">
        <v>0</v>
      </c>
      <c r="CZ23" s="139">
        <v>0</v>
      </c>
    </row>
    <row r="24" spans="1:104" ht="12.75">
      <c r="A24" s="161">
        <v>83</v>
      </c>
      <c r="B24" s="162"/>
      <c r="C24" s="163" t="s">
        <v>110</v>
      </c>
      <c r="D24" s="164" t="s">
        <v>79</v>
      </c>
      <c r="E24" s="165">
        <f>300-180</f>
        <v>120</v>
      </c>
      <c r="F24" s="188"/>
      <c r="G24" s="166">
        <f t="shared" si="0"/>
        <v>0</v>
      </c>
      <c r="O24" s="160">
        <v>2</v>
      </c>
      <c r="AA24" s="139">
        <v>12</v>
      </c>
      <c r="AB24" s="139">
        <v>0</v>
      </c>
      <c r="AC24" s="139">
        <v>83</v>
      </c>
      <c r="AZ24" s="139">
        <v>4</v>
      </c>
      <c r="BA24" s="139">
        <f t="shared" si="1"/>
        <v>0</v>
      </c>
      <c r="BB24" s="139">
        <f t="shared" si="2"/>
        <v>0</v>
      </c>
      <c r="BC24" s="139">
        <f t="shared" si="3"/>
        <v>0</v>
      </c>
      <c r="BD24" s="139">
        <f t="shared" si="4"/>
        <v>0</v>
      </c>
      <c r="BE24" s="139">
        <f t="shared" si="5"/>
        <v>0</v>
      </c>
      <c r="CA24" s="167">
        <v>12</v>
      </c>
      <c r="CB24" s="167">
        <v>0</v>
      </c>
      <c r="CZ24" s="139">
        <v>0</v>
      </c>
    </row>
    <row r="25" spans="1:104" ht="12.75">
      <c r="A25" s="161">
        <v>84</v>
      </c>
      <c r="B25" s="162"/>
      <c r="C25" s="163" t="s">
        <v>111</v>
      </c>
      <c r="D25" s="164" t="s">
        <v>79</v>
      </c>
      <c r="E25" s="165">
        <f>80-48</f>
        <v>32</v>
      </c>
      <c r="F25" s="188"/>
      <c r="G25" s="166">
        <f t="shared" si="0"/>
        <v>0</v>
      </c>
      <c r="O25" s="160">
        <v>2</v>
      </c>
      <c r="AA25" s="139">
        <v>12</v>
      </c>
      <c r="AB25" s="139">
        <v>0</v>
      </c>
      <c r="AC25" s="139">
        <v>84</v>
      </c>
      <c r="AZ25" s="139">
        <v>4</v>
      </c>
      <c r="BA25" s="139">
        <f t="shared" si="1"/>
        <v>0</v>
      </c>
      <c r="BB25" s="139">
        <f t="shared" si="2"/>
        <v>0</v>
      </c>
      <c r="BC25" s="139">
        <f t="shared" si="3"/>
        <v>0</v>
      </c>
      <c r="BD25" s="139">
        <f t="shared" si="4"/>
        <v>0</v>
      </c>
      <c r="BE25" s="139">
        <f t="shared" si="5"/>
        <v>0</v>
      </c>
      <c r="CA25" s="167">
        <v>12</v>
      </c>
      <c r="CB25" s="167">
        <v>0</v>
      </c>
      <c r="CZ25" s="139">
        <v>0</v>
      </c>
    </row>
    <row r="26" spans="1:80" ht="12.75">
      <c r="A26" s="161"/>
      <c r="B26" s="162"/>
      <c r="C26" s="163"/>
      <c r="D26" s="164"/>
      <c r="E26" s="165"/>
      <c r="F26" s="188"/>
      <c r="G26" s="166"/>
      <c r="O26" s="160"/>
      <c r="CA26" s="167"/>
      <c r="CB26" s="167"/>
    </row>
    <row r="27" spans="1:104" ht="12.75">
      <c r="A27" s="161">
        <v>99</v>
      </c>
      <c r="B27" s="162"/>
      <c r="C27" s="163" t="s">
        <v>181</v>
      </c>
      <c r="D27" s="164" t="s">
        <v>79</v>
      </c>
      <c r="E27" s="165">
        <v>16</v>
      </c>
      <c r="F27" s="165"/>
      <c r="G27" s="166">
        <f aca="true" t="shared" si="6" ref="G27:G38">E27*F27</f>
        <v>0</v>
      </c>
      <c r="O27" s="160">
        <v>2</v>
      </c>
      <c r="AA27" s="139">
        <v>12</v>
      </c>
      <c r="AB27" s="139">
        <v>0</v>
      </c>
      <c r="AC27" s="139">
        <v>99</v>
      </c>
      <c r="AZ27" s="139">
        <v>4</v>
      </c>
      <c r="BA27" s="139">
        <f aca="true" t="shared" si="7" ref="BA27:BA38">IF(AZ27=1,G27,0)</f>
        <v>0</v>
      </c>
      <c r="BB27" s="139">
        <f aca="true" t="shared" si="8" ref="BB27:BB38">IF(AZ27=2,G27,0)</f>
        <v>0</v>
      </c>
      <c r="BC27" s="139">
        <f aca="true" t="shared" si="9" ref="BC27:BC38">IF(AZ27=3,G27,0)</f>
        <v>0</v>
      </c>
      <c r="BD27" s="139">
        <f aca="true" t="shared" si="10" ref="BD27:BD38">IF(AZ27=4,G27,0)</f>
        <v>0</v>
      </c>
      <c r="BE27" s="139">
        <f aca="true" t="shared" si="11" ref="BE27:BE38">IF(AZ27=5,G27,0)</f>
        <v>0</v>
      </c>
      <c r="CA27" s="167">
        <v>12</v>
      </c>
      <c r="CB27" s="167">
        <v>0</v>
      </c>
      <c r="CZ27" s="139">
        <v>0</v>
      </c>
    </row>
    <row r="28" spans="1:104" ht="12.75">
      <c r="A28" s="161">
        <v>100</v>
      </c>
      <c r="B28" s="162"/>
      <c r="C28" s="163" t="s">
        <v>182</v>
      </c>
      <c r="D28" s="164" t="s">
        <v>79</v>
      </c>
      <c r="E28" s="165">
        <v>22</v>
      </c>
      <c r="F28" s="165"/>
      <c r="G28" s="166">
        <f t="shared" si="6"/>
        <v>0</v>
      </c>
      <c r="O28" s="160">
        <v>2</v>
      </c>
      <c r="AA28" s="139">
        <v>12</v>
      </c>
      <c r="AB28" s="139">
        <v>0</v>
      </c>
      <c r="AC28" s="139">
        <v>100</v>
      </c>
      <c r="AZ28" s="139">
        <v>4</v>
      </c>
      <c r="BA28" s="139">
        <f t="shared" si="7"/>
        <v>0</v>
      </c>
      <c r="BB28" s="139">
        <f t="shared" si="8"/>
        <v>0</v>
      </c>
      <c r="BC28" s="139">
        <f t="shared" si="9"/>
        <v>0</v>
      </c>
      <c r="BD28" s="139">
        <f t="shared" si="10"/>
        <v>0</v>
      </c>
      <c r="BE28" s="139">
        <f t="shared" si="11"/>
        <v>0</v>
      </c>
      <c r="CA28" s="167">
        <v>12</v>
      </c>
      <c r="CB28" s="167">
        <v>0</v>
      </c>
      <c r="CZ28" s="139">
        <v>0</v>
      </c>
    </row>
    <row r="29" spans="1:104" ht="12.75">
      <c r="A29" s="161">
        <v>101</v>
      </c>
      <c r="B29" s="162"/>
      <c r="C29" s="163" t="s">
        <v>183</v>
      </c>
      <c r="D29" s="164" t="s">
        <v>86</v>
      </c>
      <c r="E29" s="165">
        <v>6</v>
      </c>
      <c r="F29" s="188"/>
      <c r="G29" s="166">
        <f t="shared" si="6"/>
        <v>0</v>
      </c>
      <c r="O29" s="160">
        <v>2</v>
      </c>
      <c r="AA29" s="139">
        <v>12</v>
      </c>
      <c r="AB29" s="139">
        <v>0</v>
      </c>
      <c r="AC29" s="139">
        <v>101</v>
      </c>
      <c r="AZ29" s="139">
        <v>4</v>
      </c>
      <c r="BA29" s="139">
        <f t="shared" si="7"/>
        <v>0</v>
      </c>
      <c r="BB29" s="139">
        <f t="shared" si="8"/>
        <v>0</v>
      </c>
      <c r="BC29" s="139">
        <f t="shared" si="9"/>
        <v>0</v>
      </c>
      <c r="BD29" s="139">
        <f t="shared" si="10"/>
        <v>0</v>
      </c>
      <c r="BE29" s="139">
        <f t="shared" si="11"/>
        <v>0</v>
      </c>
      <c r="CA29" s="167">
        <v>12</v>
      </c>
      <c r="CB29" s="167">
        <v>0</v>
      </c>
      <c r="CZ29" s="139">
        <v>0</v>
      </c>
    </row>
    <row r="30" spans="1:104" ht="12.75">
      <c r="A30" s="161">
        <v>102</v>
      </c>
      <c r="B30" s="162"/>
      <c r="C30" s="163" t="s">
        <v>113</v>
      </c>
      <c r="D30" s="164" t="s">
        <v>86</v>
      </c>
      <c r="E30" s="165">
        <v>2</v>
      </c>
      <c r="F30" s="165"/>
      <c r="G30" s="166">
        <f t="shared" si="6"/>
        <v>0</v>
      </c>
      <c r="O30" s="160">
        <v>2</v>
      </c>
      <c r="AA30" s="139">
        <v>12</v>
      </c>
      <c r="AB30" s="139">
        <v>0</v>
      </c>
      <c r="AC30" s="139">
        <v>102</v>
      </c>
      <c r="AZ30" s="139">
        <v>4</v>
      </c>
      <c r="BA30" s="139">
        <f t="shared" si="7"/>
        <v>0</v>
      </c>
      <c r="BB30" s="139">
        <f t="shared" si="8"/>
        <v>0</v>
      </c>
      <c r="BC30" s="139">
        <f t="shared" si="9"/>
        <v>0</v>
      </c>
      <c r="BD30" s="139">
        <f t="shared" si="10"/>
        <v>0</v>
      </c>
      <c r="BE30" s="139">
        <f t="shared" si="11"/>
        <v>0</v>
      </c>
      <c r="CA30" s="167">
        <v>12</v>
      </c>
      <c r="CB30" s="167">
        <v>0</v>
      </c>
      <c r="CZ30" s="139">
        <v>0</v>
      </c>
    </row>
    <row r="31" spans="1:104" ht="12.75">
      <c r="A31" s="161">
        <v>135</v>
      </c>
      <c r="B31" s="162"/>
      <c r="C31" s="163" t="s">
        <v>200</v>
      </c>
      <c r="D31" s="164" t="s">
        <v>86</v>
      </c>
      <c r="E31" s="165">
        <v>4</v>
      </c>
      <c r="F31" s="188"/>
      <c r="G31" s="166">
        <f t="shared" si="6"/>
        <v>0</v>
      </c>
      <c r="O31" s="160">
        <v>2</v>
      </c>
      <c r="AA31" s="139">
        <v>12</v>
      </c>
      <c r="AB31" s="139">
        <v>0</v>
      </c>
      <c r="AC31" s="139">
        <v>135</v>
      </c>
      <c r="AZ31" s="139">
        <v>4</v>
      </c>
      <c r="BA31" s="139">
        <f t="shared" si="7"/>
        <v>0</v>
      </c>
      <c r="BB31" s="139">
        <f t="shared" si="8"/>
        <v>0</v>
      </c>
      <c r="BC31" s="139">
        <f t="shared" si="9"/>
        <v>0</v>
      </c>
      <c r="BD31" s="139">
        <f t="shared" si="10"/>
        <v>0</v>
      </c>
      <c r="BE31" s="139">
        <f t="shared" si="11"/>
        <v>0</v>
      </c>
      <c r="CA31" s="167">
        <v>12</v>
      </c>
      <c r="CB31" s="167">
        <v>0</v>
      </c>
      <c r="CZ31" s="139">
        <v>0</v>
      </c>
    </row>
    <row r="32" spans="1:104" ht="12.75">
      <c r="A32" s="161">
        <v>136</v>
      </c>
      <c r="B32" s="162"/>
      <c r="C32" s="163" t="s">
        <v>201</v>
      </c>
      <c r="D32" s="164" t="s">
        <v>86</v>
      </c>
      <c r="E32" s="165">
        <v>1</v>
      </c>
      <c r="F32" s="188"/>
      <c r="G32" s="166">
        <f t="shared" si="6"/>
        <v>0</v>
      </c>
      <c r="O32" s="160">
        <v>2</v>
      </c>
      <c r="AA32" s="139">
        <v>12</v>
      </c>
      <c r="AB32" s="139">
        <v>0</v>
      </c>
      <c r="AC32" s="139">
        <v>136</v>
      </c>
      <c r="AZ32" s="139">
        <v>4</v>
      </c>
      <c r="BA32" s="139">
        <f t="shared" si="7"/>
        <v>0</v>
      </c>
      <c r="BB32" s="139">
        <f t="shared" si="8"/>
        <v>0</v>
      </c>
      <c r="BC32" s="139">
        <f t="shared" si="9"/>
        <v>0</v>
      </c>
      <c r="BD32" s="139">
        <f t="shared" si="10"/>
        <v>0</v>
      </c>
      <c r="BE32" s="139">
        <f t="shared" si="11"/>
        <v>0</v>
      </c>
      <c r="CA32" s="167">
        <v>12</v>
      </c>
      <c r="CB32" s="167">
        <v>0</v>
      </c>
      <c r="CZ32" s="139">
        <v>0</v>
      </c>
    </row>
    <row r="33" spans="1:104" ht="12.75">
      <c r="A33" s="161">
        <v>137</v>
      </c>
      <c r="B33" s="162"/>
      <c r="C33" s="163" t="s">
        <v>202</v>
      </c>
      <c r="D33" s="164" t="s">
        <v>86</v>
      </c>
      <c r="E33" s="165"/>
      <c r="F33" s="188"/>
      <c r="G33" s="166">
        <f t="shared" si="6"/>
        <v>0</v>
      </c>
      <c r="O33" s="160">
        <v>2</v>
      </c>
      <c r="AA33" s="139">
        <v>12</v>
      </c>
      <c r="AB33" s="139">
        <v>0</v>
      </c>
      <c r="AC33" s="139">
        <v>137</v>
      </c>
      <c r="AZ33" s="139">
        <v>4</v>
      </c>
      <c r="BA33" s="139">
        <f t="shared" si="7"/>
        <v>0</v>
      </c>
      <c r="BB33" s="139">
        <f t="shared" si="8"/>
        <v>0</v>
      </c>
      <c r="BC33" s="139">
        <f t="shared" si="9"/>
        <v>0</v>
      </c>
      <c r="BD33" s="139">
        <f t="shared" si="10"/>
        <v>0</v>
      </c>
      <c r="BE33" s="139">
        <f t="shared" si="11"/>
        <v>0</v>
      </c>
      <c r="CA33" s="167">
        <v>12</v>
      </c>
      <c r="CB33" s="167">
        <v>0</v>
      </c>
      <c r="CZ33" s="139">
        <v>0</v>
      </c>
    </row>
    <row r="34" spans="1:104" ht="12.75">
      <c r="A34" s="161">
        <v>138</v>
      </c>
      <c r="B34" s="162"/>
      <c r="C34" s="163" t="s">
        <v>203</v>
      </c>
      <c r="D34" s="164" t="s">
        <v>86</v>
      </c>
      <c r="E34" s="165">
        <v>1</v>
      </c>
      <c r="F34" s="188"/>
      <c r="G34" s="166">
        <f t="shared" si="6"/>
        <v>0</v>
      </c>
      <c r="O34" s="160">
        <v>2</v>
      </c>
      <c r="AA34" s="139">
        <v>12</v>
      </c>
      <c r="AB34" s="139">
        <v>0</v>
      </c>
      <c r="AC34" s="139">
        <v>138</v>
      </c>
      <c r="AZ34" s="139">
        <v>4</v>
      </c>
      <c r="BA34" s="139">
        <f t="shared" si="7"/>
        <v>0</v>
      </c>
      <c r="BB34" s="139">
        <f t="shared" si="8"/>
        <v>0</v>
      </c>
      <c r="BC34" s="139">
        <f t="shared" si="9"/>
        <v>0</v>
      </c>
      <c r="BD34" s="139">
        <f t="shared" si="10"/>
        <v>0</v>
      </c>
      <c r="BE34" s="139">
        <f t="shared" si="11"/>
        <v>0</v>
      </c>
      <c r="CA34" s="167">
        <v>12</v>
      </c>
      <c r="CB34" s="167">
        <v>0</v>
      </c>
      <c r="CZ34" s="139">
        <v>0</v>
      </c>
    </row>
    <row r="35" spans="1:104" ht="12.75">
      <c r="A35" s="161">
        <v>139</v>
      </c>
      <c r="B35" s="162"/>
      <c r="C35" s="163" t="s">
        <v>204</v>
      </c>
      <c r="D35" s="164" t="s">
        <v>86</v>
      </c>
      <c r="E35" s="165"/>
      <c r="F35" s="188"/>
      <c r="G35" s="166">
        <f t="shared" si="6"/>
        <v>0</v>
      </c>
      <c r="O35" s="160">
        <v>2</v>
      </c>
      <c r="AA35" s="139">
        <v>12</v>
      </c>
      <c r="AB35" s="139">
        <v>0</v>
      </c>
      <c r="AC35" s="139">
        <v>139</v>
      </c>
      <c r="AZ35" s="139">
        <v>4</v>
      </c>
      <c r="BA35" s="139">
        <f t="shared" si="7"/>
        <v>0</v>
      </c>
      <c r="BB35" s="139">
        <f t="shared" si="8"/>
        <v>0</v>
      </c>
      <c r="BC35" s="139">
        <f t="shared" si="9"/>
        <v>0</v>
      </c>
      <c r="BD35" s="139">
        <f t="shared" si="10"/>
        <v>0</v>
      </c>
      <c r="BE35" s="139">
        <f t="shared" si="11"/>
        <v>0</v>
      </c>
      <c r="CA35" s="167">
        <v>12</v>
      </c>
      <c r="CB35" s="167">
        <v>0</v>
      </c>
      <c r="CZ35" s="139">
        <v>0</v>
      </c>
    </row>
    <row r="36" spans="1:104" ht="12.75">
      <c r="A36" s="161">
        <v>140</v>
      </c>
      <c r="B36" s="162"/>
      <c r="C36" s="163" t="s">
        <v>205</v>
      </c>
      <c r="D36" s="164" t="s">
        <v>86</v>
      </c>
      <c r="E36" s="165">
        <v>1</v>
      </c>
      <c r="F36" s="188"/>
      <c r="G36" s="166">
        <f t="shared" si="6"/>
        <v>0</v>
      </c>
      <c r="O36" s="160">
        <v>2</v>
      </c>
      <c r="AA36" s="139">
        <v>12</v>
      </c>
      <c r="AB36" s="139">
        <v>0</v>
      </c>
      <c r="AC36" s="139">
        <v>140</v>
      </c>
      <c r="AZ36" s="139">
        <v>4</v>
      </c>
      <c r="BA36" s="139">
        <f t="shared" si="7"/>
        <v>0</v>
      </c>
      <c r="BB36" s="139">
        <f t="shared" si="8"/>
        <v>0</v>
      </c>
      <c r="BC36" s="139">
        <f t="shared" si="9"/>
        <v>0</v>
      </c>
      <c r="BD36" s="139">
        <f t="shared" si="10"/>
        <v>0</v>
      </c>
      <c r="BE36" s="139">
        <f t="shared" si="11"/>
        <v>0</v>
      </c>
      <c r="CA36" s="167">
        <v>12</v>
      </c>
      <c r="CB36" s="167">
        <v>0</v>
      </c>
      <c r="CZ36" s="139">
        <v>0</v>
      </c>
    </row>
    <row r="37" spans="1:104" ht="12.75">
      <c r="A37" s="161">
        <v>141</v>
      </c>
      <c r="B37" s="162"/>
      <c r="C37" s="163" t="s">
        <v>206</v>
      </c>
      <c r="D37" s="164" t="s">
        <v>86</v>
      </c>
      <c r="E37" s="165"/>
      <c r="F37" s="188"/>
      <c r="G37" s="166">
        <f t="shared" si="6"/>
        <v>0</v>
      </c>
      <c r="O37" s="160">
        <v>2</v>
      </c>
      <c r="AA37" s="139">
        <v>12</v>
      </c>
      <c r="AB37" s="139">
        <v>0</v>
      </c>
      <c r="AC37" s="139">
        <v>141</v>
      </c>
      <c r="AZ37" s="139">
        <v>4</v>
      </c>
      <c r="BA37" s="139">
        <f t="shared" si="7"/>
        <v>0</v>
      </c>
      <c r="BB37" s="139">
        <f t="shared" si="8"/>
        <v>0</v>
      </c>
      <c r="BC37" s="139">
        <f t="shared" si="9"/>
        <v>0</v>
      </c>
      <c r="BD37" s="139">
        <f t="shared" si="10"/>
        <v>0</v>
      </c>
      <c r="BE37" s="139">
        <f t="shared" si="11"/>
        <v>0</v>
      </c>
      <c r="CA37" s="167">
        <v>12</v>
      </c>
      <c r="CB37" s="167">
        <v>0</v>
      </c>
      <c r="CZ37" s="139">
        <v>0</v>
      </c>
    </row>
    <row r="38" spans="1:104" ht="12.75">
      <c r="A38" s="161">
        <v>142</v>
      </c>
      <c r="B38" s="162"/>
      <c r="C38" s="163" t="s">
        <v>207</v>
      </c>
      <c r="D38" s="164" t="s">
        <v>208</v>
      </c>
      <c r="E38" s="165">
        <v>1</v>
      </c>
      <c r="F38" s="165"/>
      <c r="G38" s="166">
        <f t="shared" si="6"/>
        <v>0</v>
      </c>
      <c r="O38" s="160">
        <v>2</v>
      </c>
      <c r="AA38" s="139">
        <v>12</v>
      </c>
      <c r="AB38" s="139">
        <v>0</v>
      </c>
      <c r="AC38" s="139">
        <v>142</v>
      </c>
      <c r="AZ38" s="139">
        <v>4</v>
      </c>
      <c r="BA38" s="139">
        <f t="shared" si="7"/>
        <v>0</v>
      </c>
      <c r="BB38" s="139">
        <f t="shared" si="8"/>
        <v>0</v>
      </c>
      <c r="BC38" s="139">
        <f t="shared" si="9"/>
        <v>0</v>
      </c>
      <c r="BD38" s="139">
        <f t="shared" si="10"/>
        <v>0</v>
      </c>
      <c r="BE38" s="139">
        <f t="shared" si="11"/>
        <v>0</v>
      </c>
      <c r="CA38" s="167">
        <v>12</v>
      </c>
      <c r="CB38" s="167">
        <v>0</v>
      </c>
      <c r="CZ38" s="139">
        <v>0</v>
      </c>
    </row>
    <row r="39" spans="1:57" ht="12.75">
      <c r="A39" s="168"/>
      <c r="B39" s="169" t="s">
        <v>73</v>
      </c>
      <c r="C39" s="170" t="str">
        <f>CONCATENATE(B7," ",C7)</f>
        <v>M21-1 Elektromontáže - materiál</v>
      </c>
      <c r="D39" s="171"/>
      <c r="E39" s="172"/>
      <c r="F39" s="173"/>
      <c r="G39" s="174">
        <f>SUM(G7:G38)</f>
        <v>0</v>
      </c>
      <c r="O39" s="160">
        <v>4</v>
      </c>
      <c r="BA39" s="175">
        <f>SUM(BA7:BA38)</f>
        <v>0</v>
      </c>
      <c r="BB39" s="175">
        <f>SUM(BB7:BB38)</f>
        <v>0</v>
      </c>
      <c r="BC39" s="175">
        <f>SUM(BC7:BC38)</f>
        <v>0</v>
      </c>
      <c r="BD39" s="175">
        <f>SUM(BD7:BD38)</f>
        <v>0</v>
      </c>
      <c r="BE39" s="175">
        <f>SUM(BE7:BE38)</f>
        <v>0</v>
      </c>
    </row>
    <row r="40" ht="12.75">
      <c r="E40" s="139"/>
    </row>
    <row r="41" ht="12.75">
      <c r="E41" s="139"/>
    </row>
    <row r="42" ht="12.75">
      <c r="E42" s="139"/>
    </row>
    <row r="43" ht="12.75">
      <c r="E43" s="139"/>
    </row>
    <row r="44" ht="12.75">
      <c r="E44" s="139"/>
    </row>
    <row r="45" ht="12.75">
      <c r="E45" s="139"/>
    </row>
    <row r="46" ht="12.75">
      <c r="E46" s="139"/>
    </row>
    <row r="47" ht="12.75">
      <c r="E47" s="139"/>
    </row>
    <row r="48" ht="12.75">
      <c r="E48" s="139"/>
    </row>
    <row r="49" ht="12.75">
      <c r="E49" s="139"/>
    </row>
    <row r="50" ht="12.75">
      <c r="E50" s="139"/>
    </row>
    <row r="51" ht="12.75">
      <c r="E51" s="139"/>
    </row>
    <row r="52" ht="12.75">
      <c r="E52" s="139"/>
    </row>
    <row r="53" ht="12.75">
      <c r="E53" s="139"/>
    </row>
    <row r="54" ht="12.75">
      <c r="E54" s="139"/>
    </row>
    <row r="55" ht="12.75">
      <c r="E55" s="139"/>
    </row>
    <row r="56" ht="12.75">
      <c r="E56" s="139"/>
    </row>
    <row r="57" ht="12.75">
      <c r="E57" s="139"/>
    </row>
    <row r="58" ht="12.75">
      <c r="E58" s="139"/>
    </row>
    <row r="59" ht="12.75">
      <c r="E59" s="139"/>
    </row>
    <row r="60" ht="12.75">
      <c r="E60" s="139"/>
    </row>
    <row r="61" ht="12.75">
      <c r="E61" s="139"/>
    </row>
    <row r="62" ht="12.75">
      <c r="E62" s="139"/>
    </row>
    <row r="63" spans="1:7" ht="12.75">
      <c r="A63" s="176"/>
      <c r="B63" s="176"/>
      <c r="C63" s="176"/>
      <c r="D63" s="176"/>
      <c r="E63" s="176"/>
      <c r="F63" s="176"/>
      <c r="G63" s="176"/>
    </row>
    <row r="64" spans="1:7" ht="12.75">
      <c r="A64" s="176"/>
      <c r="B64" s="176"/>
      <c r="C64" s="176"/>
      <c r="D64" s="176"/>
      <c r="E64" s="176"/>
      <c r="F64" s="176"/>
      <c r="G64" s="176"/>
    </row>
    <row r="65" spans="1:7" ht="12.75">
      <c r="A65" s="176"/>
      <c r="B65" s="176"/>
      <c r="C65" s="176"/>
      <c r="D65" s="176"/>
      <c r="E65" s="176"/>
      <c r="F65" s="176"/>
      <c r="G65" s="176"/>
    </row>
    <row r="66" spans="1:7" ht="12.75">
      <c r="A66" s="176"/>
      <c r="B66" s="176"/>
      <c r="C66" s="176"/>
      <c r="D66" s="176"/>
      <c r="E66" s="176"/>
      <c r="F66" s="176"/>
      <c r="G66" s="176"/>
    </row>
    <row r="67" ht="12.75">
      <c r="E67" s="139"/>
    </row>
    <row r="68" ht="12.75">
      <c r="E68" s="139"/>
    </row>
    <row r="69" ht="12.75">
      <c r="E69" s="139"/>
    </row>
    <row r="70" ht="12.75">
      <c r="E70" s="139"/>
    </row>
    <row r="71" ht="12.75">
      <c r="E71" s="139"/>
    </row>
    <row r="72" ht="12.75">
      <c r="E72" s="139"/>
    </row>
    <row r="73" ht="12.75">
      <c r="E73" s="139"/>
    </row>
    <row r="74" ht="12.75">
      <c r="E74" s="139"/>
    </row>
    <row r="75" ht="12.75">
      <c r="E75" s="139"/>
    </row>
    <row r="76" ht="12.75">
      <c r="E76" s="139"/>
    </row>
    <row r="77" ht="12.75">
      <c r="E77" s="139"/>
    </row>
    <row r="78" ht="12.75">
      <c r="E78" s="139"/>
    </row>
    <row r="79" ht="12.75">
      <c r="E79" s="139"/>
    </row>
    <row r="80" ht="12.75">
      <c r="E80" s="139"/>
    </row>
    <row r="81" ht="12.75">
      <c r="E81" s="139"/>
    </row>
    <row r="82" ht="12.75">
      <c r="E82" s="139"/>
    </row>
    <row r="83" ht="12.75">
      <c r="E83" s="139"/>
    </row>
    <row r="84" ht="12.75">
      <c r="E84" s="139"/>
    </row>
    <row r="85" ht="12.75">
      <c r="E85" s="139"/>
    </row>
    <row r="86" ht="12.75">
      <c r="E86" s="139"/>
    </row>
    <row r="87" ht="12.75">
      <c r="E87" s="139"/>
    </row>
    <row r="88" ht="12.75">
      <c r="E88" s="139"/>
    </row>
    <row r="89" ht="12.75">
      <c r="E89" s="139"/>
    </row>
    <row r="90" ht="12.75">
      <c r="E90" s="139"/>
    </row>
    <row r="91" ht="12.75">
      <c r="E91" s="139"/>
    </row>
    <row r="92" ht="12.75">
      <c r="E92" s="139"/>
    </row>
    <row r="93" ht="12.75">
      <c r="E93" s="139"/>
    </row>
    <row r="94" ht="12.75">
      <c r="E94" s="139"/>
    </row>
    <row r="95" ht="12.75">
      <c r="E95" s="139"/>
    </row>
    <row r="96" ht="12.75">
      <c r="E96" s="139"/>
    </row>
    <row r="97" ht="12.75">
      <c r="E97" s="139"/>
    </row>
    <row r="98" spans="1:2" ht="12.75">
      <c r="A98" s="177"/>
      <c r="B98" s="177"/>
    </row>
    <row r="99" spans="1:7" ht="12.75">
      <c r="A99" s="176"/>
      <c r="B99" s="176"/>
      <c r="C99" s="179"/>
      <c r="D99" s="179"/>
      <c r="E99" s="180"/>
      <c r="F99" s="179"/>
      <c r="G99" s="181"/>
    </row>
    <row r="100" spans="1:7" ht="12.75">
      <c r="A100" s="182"/>
      <c r="B100" s="182"/>
      <c r="C100" s="176"/>
      <c r="D100" s="176"/>
      <c r="E100" s="183"/>
      <c r="F100" s="176"/>
      <c r="G100" s="176"/>
    </row>
    <row r="101" spans="1:7" ht="12.75">
      <c r="A101" s="176"/>
      <c r="B101" s="176"/>
      <c r="C101" s="176"/>
      <c r="D101" s="176"/>
      <c r="E101" s="183"/>
      <c r="F101" s="176"/>
      <c r="G101" s="176"/>
    </row>
    <row r="102" spans="1:7" ht="12.75">
      <c r="A102" s="176"/>
      <c r="B102" s="176"/>
      <c r="C102" s="176"/>
      <c r="D102" s="176"/>
      <c r="E102" s="183"/>
      <c r="F102" s="176"/>
      <c r="G102" s="176"/>
    </row>
    <row r="103" spans="1:7" ht="12.75">
      <c r="A103" s="176"/>
      <c r="B103" s="176"/>
      <c r="C103" s="176"/>
      <c r="D103" s="176"/>
      <c r="E103" s="183"/>
      <c r="F103" s="176"/>
      <c r="G103" s="176"/>
    </row>
    <row r="104" spans="1:7" ht="12.75">
      <c r="A104" s="176"/>
      <c r="B104" s="176"/>
      <c r="C104" s="176"/>
      <c r="D104" s="176"/>
      <c r="E104" s="183"/>
      <c r="F104" s="176"/>
      <c r="G104" s="176"/>
    </row>
    <row r="105" spans="1:7" ht="12.75">
      <c r="A105" s="176"/>
      <c r="B105" s="176"/>
      <c r="C105" s="176"/>
      <c r="D105" s="176"/>
      <c r="E105" s="183"/>
      <c r="F105" s="176"/>
      <c r="G105" s="176"/>
    </row>
    <row r="106" spans="1:7" ht="12.75">
      <c r="A106" s="176"/>
      <c r="B106" s="176"/>
      <c r="C106" s="176"/>
      <c r="D106" s="176"/>
      <c r="E106" s="183"/>
      <c r="F106" s="176"/>
      <c r="G106" s="176"/>
    </row>
    <row r="107" spans="1:7" ht="12.75">
      <c r="A107" s="176"/>
      <c r="B107" s="176"/>
      <c r="C107" s="176"/>
      <c r="D107" s="176"/>
      <c r="E107" s="183"/>
      <c r="F107" s="176"/>
      <c r="G107" s="176"/>
    </row>
    <row r="108" spans="1:7" ht="12.75">
      <c r="A108" s="176"/>
      <c r="B108" s="176"/>
      <c r="C108" s="176"/>
      <c r="D108" s="176"/>
      <c r="E108" s="183"/>
      <c r="F108" s="176"/>
      <c r="G108" s="176"/>
    </row>
    <row r="109" spans="1:7" ht="12.75">
      <c r="A109" s="176"/>
      <c r="B109" s="176"/>
      <c r="C109" s="176"/>
      <c r="D109" s="176"/>
      <c r="E109" s="183"/>
      <c r="F109" s="176"/>
      <c r="G109" s="176"/>
    </row>
    <row r="110" spans="1:7" ht="12.75">
      <c r="A110" s="176"/>
      <c r="B110" s="176"/>
      <c r="C110" s="176"/>
      <c r="D110" s="176"/>
      <c r="E110" s="183"/>
      <c r="F110" s="176"/>
      <c r="G110" s="176"/>
    </row>
    <row r="111" spans="1:7" ht="12.75">
      <c r="A111" s="176"/>
      <c r="B111" s="176"/>
      <c r="C111" s="176"/>
      <c r="D111" s="176"/>
      <c r="E111" s="183"/>
      <c r="F111" s="176"/>
      <c r="G111" s="176"/>
    </row>
    <row r="112" spans="1:7" ht="12.75">
      <c r="A112" s="176"/>
      <c r="B112" s="176"/>
      <c r="C112" s="176"/>
      <c r="D112" s="176"/>
      <c r="E112" s="183"/>
      <c r="F112" s="176"/>
      <c r="G112" s="17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CZ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jiri.pechtor</dc:creator>
  <cp:keywords/>
  <dc:description/>
  <cp:lastModifiedBy>Jana</cp:lastModifiedBy>
  <cp:lastPrinted>2020-07-10T11:02:31Z</cp:lastPrinted>
  <dcterms:created xsi:type="dcterms:W3CDTF">2010-06-30T05:16:05Z</dcterms:created>
  <dcterms:modified xsi:type="dcterms:W3CDTF">2020-07-10T13:29:48Z</dcterms:modified>
  <cp:category/>
  <cp:version/>
  <cp:contentType/>
  <cp:contentStatus/>
</cp:coreProperties>
</file>